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activeTab="1"/>
  </bookViews>
  <sheets>
    <sheet name="2024" sheetId="1" r:id="rId1"/>
    <sheet name="доп.раб." sheetId="2" r:id="rId2"/>
    <sheet name="2025" sheetId="3" r:id="rId3"/>
    <sheet name="д-р 2025" sheetId="4" r:id="rId4"/>
  </sheets>
  <calcPr calcId="124519"/>
</workbook>
</file>

<file path=xl/calcChain.xml><?xml version="1.0" encoding="utf-8"?>
<calcChain xmlns="http://schemas.openxmlformats.org/spreadsheetml/2006/main">
  <c r="C28" i="2"/>
  <c r="C16" i="4"/>
  <c r="C23" i="3"/>
  <c r="C27" s="1"/>
  <c r="C4"/>
  <c r="B4"/>
  <c r="C19"/>
  <c r="C26" s="1"/>
  <c r="C24"/>
  <c r="C29" i="2"/>
  <c r="C28" i="3" l="1"/>
  <c r="C63" i="1"/>
  <c r="C62"/>
  <c r="C59"/>
  <c r="C60"/>
  <c r="C18"/>
  <c r="B18"/>
  <c r="C55"/>
  <c r="C56"/>
  <c r="C17"/>
  <c r="B17"/>
  <c r="C30" i="2" l="1"/>
  <c r="C3" i="4" s="1"/>
  <c r="C15" s="1"/>
  <c r="C17" s="1"/>
  <c r="C50" i="1"/>
  <c r="C41"/>
  <c r="C35"/>
  <c r="C31"/>
  <c r="C24"/>
  <c r="C49"/>
  <c r="C16"/>
  <c r="B16"/>
  <c r="C40"/>
  <c r="C14"/>
  <c r="B14"/>
  <c r="C34"/>
  <c r="C13"/>
  <c r="B13"/>
  <c r="C30"/>
  <c r="C12"/>
  <c r="B12"/>
  <c r="C23"/>
  <c r="C10"/>
  <c r="B10"/>
  <c r="C64" l="1"/>
</calcChain>
</file>

<file path=xl/sharedStrings.xml><?xml version="1.0" encoding="utf-8"?>
<sst xmlns="http://schemas.openxmlformats.org/spreadsheetml/2006/main" count="146" uniqueCount="65">
  <si>
    <t>Собранные и израсходованные денежные средства по услугам «Ремонт и Содержание жилья»  по адресу:  ул. Р. Люксембург, 240-5</t>
  </si>
  <si>
    <t>Отчетный период</t>
  </si>
  <si>
    <t>Начислено</t>
  </si>
  <si>
    <t>Получено</t>
  </si>
  <si>
    <t>за -1й квартал 2024г.</t>
  </si>
  <si>
    <t>январь</t>
  </si>
  <si>
    <t>февраль</t>
  </si>
  <si>
    <t>март</t>
  </si>
  <si>
    <t>за -2й квартал 2024г.</t>
  </si>
  <si>
    <t>апрель</t>
  </si>
  <si>
    <t>май</t>
  </si>
  <si>
    <t>июнь</t>
  </si>
  <si>
    <t>за -3й квартал 2024г.</t>
  </si>
  <si>
    <t>июль</t>
  </si>
  <si>
    <t>август</t>
  </si>
  <si>
    <t>сентябрь</t>
  </si>
  <si>
    <t>за -4й квартал 2024г.</t>
  </si>
  <si>
    <t>октябрь</t>
  </si>
  <si>
    <t>ноябрь</t>
  </si>
  <si>
    <t>декабрь</t>
  </si>
  <si>
    <t>Дата составления</t>
  </si>
  <si>
    <t>Наименование работы</t>
  </si>
  <si>
    <t>Сумма, руб</t>
  </si>
  <si>
    <t>услуги ООО "ЕИРЦ" и банков по начислению и сборам коммунальных платежей составляют 3,4 % ежемесячно</t>
  </si>
  <si>
    <t>аварийное обслуживание общего имущества МКД</t>
  </si>
  <si>
    <t>Выкашивание газонов</t>
  </si>
  <si>
    <t>июнь 2024</t>
  </si>
  <si>
    <t>ИТОГО по содержанию жилья:</t>
  </si>
  <si>
    <t>Общая стоимость проведенных работ</t>
  </si>
  <si>
    <t>Сальдо:</t>
  </si>
  <si>
    <t>Перевод средств с УК "Комфортная среда"</t>
  </si>
  <si>
    <t>Дезинсекция подвала, отмостки и подъездов (I, II эт.)</t>
  </si>
  <si>
    <t>Прочистка фановой трубы и ливневок</t>
  </si>
  <si>
    <t>Замена прожектора на улице</t>
  </si>
  <si>
    <t>Уборка лестничных клетей IV подъезд</t>
  </si>
  <si>
    <t>июль 2024</t>
  </si>
  <si>
    <t>Подготовка к гидравлическим испытаниям</t>
  </si>
  <si>
    <t>август 2024</t>
  </si>
  <si>
    <t>Преиодическая поверка: вихревые расходомеры</t>
  </si>
  <si>
    <t>Гидравлические испытания системы отопления (с понижающим коэффициентом)</t>
  </si>
  <si>
    <t>Замена участка трубы отопления (кв. 52, 48)</t>
  </si>
  <si>
    <t>сентябрь 2024</t>
  </si>
  <si>
    <t>Приобретение скамеек для благоустройства территории МКД</t>
  </si>
  <si>
    <t>Приобретение почтовых ящиков</t>
  </si>
  <si>
    <t>Закраска надписей</t>
  </si>
  <si>
    <t>Замена труб отопления (кв. 54, 58)</t>
  </si>
  <si>
    <t>Снятие и установка приборов узла учета</t>
  </si>
  <si>
    <t>Замена табличек</t>
  </si>
  <si>
    <t>октябрь 2024</t>
  </si>
  <si>
    <t>Установка почтовых ящиков</t>
  </si>
  <si>
    <t>Замена коренного крана (кв. 78)</t>
  </si>
  <si>
    <t>Замена прожектора (4 под.) и лампы (2 под., 3эт.)</t>
  </si>
  <si>
    <t>ноябрь 2024</t>
  </si>
  <si>
    <t>ИТОГО по дополнительным работам:</t>
  </si>
  <si>
    <t>Техническое диагностирование ВДГО (77 кв.)</t>
  </si>
  <si>
    <t>декабрь 2024</t>
  </si>
  <si>
    <t>Ремонт подъезда до 2-го этажа с заменой металлопластиковой двери</t>
  </si>
  <si>
    <t>Спил аварийного дерева, кронирование и обрезка с последующим измельчением порубочных остатков и транспортировкой с места производств работ</t>
  </si>
  <si>
    <t>Перевод средств с 2024г.</t>
  </si>
  <si>
    <t>за -1й квартал 2025г.</t>
  </si>
  <si>
    <t>за -2й квартал 2025г.</t>
  </si>
  <si>
    <t>за -3й квартал 2025г.</t>
  </si>
  <si>
    <t>за -4й квартал 2025г.</t>
  </si>
  <si>
    <t>январь 2025</t>
  </si>
  <si>
    <r>
      <t>Собранные и израсходованные денежные средства по услугам «Дополнительные работы по благоустройству дворовой территории»  по адресу:  ул. Р. Люксембург, 240-5 (372641 руб. протокол № 3 от 09.01.2022г.) (</t>
    </r>
    <r>
      <rPr>
        <b/>
        <i/>
        <sz val="14"/>
        <color rgb="FF191919"/>
        <rFont val="Times New Roman"/>
        <family val="1"/>
        <charset val="204"/>
      </rPr>
      <t>ежемесячное начисление = 5670,0</t>
    </r>
    <r>
      <rPr>
        <b/>
        <sz val="14"/>
        <color rgb="FF191919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</si>
</sst>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rgb="FF191919"/>
      <name val="Times New Roman"/>
      <family val="1"/>
      <charset val="204"/>
    </font>
    <font>
      <sz val="14"/>
      <color rgb="FF191919"/>
      <name val="Times New Roman"/>
      <family val="1"/>
      <charset val="204"/>
    </font>
    <font>
      <b/>
      <sz val="12"/>
      <color rgb="FF191919"/>
      <name val="Times New Roman"/>
      <family val="1"/>
      <charset val="204"/>
    </font>
    <font>
      <sz val="12"/>
      <color rgb="FF191919"/>
      <name val="Times New Roman"/>
      <family val="1"/>
      <charset val="204"/>
    </font>
    <font>
      <i/>
      <sz val="11"/>
      <color rgb="FF19191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4"/>
      <color rgb="FF19191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35">
    <xf numFmtId="0" fontId="0" fillId="0" borderId="0" xfId="0"/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4"/>
  <sheetViews>
    <sheetView topLeftCell="A39" workbookViewId="0">
      <selection sqref="A1:C64"/>
    </sheetView>
  </sheetViews>
  <sheetFormatPr defaultRowHeight="15"/>
  <cols>
    <col min="1" max="1" width="14" customWidth="1"/>
    <col min="2" max="2" width="62.5703125" customWidth="1"/>
    <col min="3" max="3" width="14.7109375" customWidth="1"/>
  </cols>
  <sheetData>
    <row r="1" spans="1:4" ht="39" customHeight="1">
      <c r="A1" s="27" t="s">
        <v>0</v>
      </c>
      <c r="B1" s="28"/>
      <c r="C1" s="29"/>
    </row>
    <row r="2" spans="1:4" ht="37.5" customHeight="1">
      <c r="A2" s="2" t="s">
        <v>1</v>
      </c>
      <c r="B2" s="2" t="s">
        <v>2</v>
      </c>
      <c r="C2" s="2" t="s">
        <v>3</v>
      </c>
    </row>
    <row r="3" spans="1:4" hidden="1">
      <c r="A3" s="30" t="s">
        <v>4</v>
      </c>
      <c r="B3" s="31"/>
      <c r="C3" s="32"/>
    </row>
    <row r="4" spans="1:4" ht="18.75" hidden="1">
      <c r="A4" s="5" t="s">
        <v>5</v>
      </c>
      <c r="B4" s="3"/>
      <c r="C4" s="3"/>
    </row>
    <row r="5" spans="1:4" ht="18.75" hidden="1">
      <c r="A5" s="5" t="s">
        <v>6</v>
      </c>
      <c r="B5" s="3"/>
      <c r="C5" s="3"/>
    </row>
    <row r="6" spans="1:4" ht="18.75" hidden="1">
      <c r="A6" s="5" t="s">
        <v>7</v>
      </c>
      <c r="B6" s="3"/>
      <c r="C6" s="4"/>
    </row>
    <row r="7" spans="1:4">
      <c r="A7" s="30" t="s">
        <v>8</v>
      </c>
      <c r="B7" s="31"/>
      <c r="C7" s="32"/>
    </row>
    <row r="8" spans="1:4" ht="18.75">
      <c r="A8" s="5" t="s">
        <v>9</v>
      </c>
      <c r="B8" s="3"/>
      <c r="C8" s="4"/>
    </row>
    <row r="9" spans="1:4" ht="18.75">
      <c r="A9" s="5" t="s">
        <v>10</v>
      </c>
      <c r="B9" s="3"/>
      <c r="C9" s="3"/>
    </row>
    <row r="10" spans="1:4" ht="18.75">
      <c r="A10" s="5" t="s">
        <v>11</v>
      </c>
      <c r="B10" s="3">
        <f>22180.9+22180.9</f>
        <v>44361.8</v>
      </c>
      <c r="C10" s="4">
        <f>0+0</f>
        <v>0</v>
      </c>
      <c r="D10">
        <v>0</v>
      </c>
    </row>
    <row r="11" spans="1:4">
      <c r="A11" s="30" t="s">
        <v>12</v>
      </c>
      <c r="B11" s="31"/>
      <c r="C11" s="32"/>
    </row>
    <row r="12" spans="1:4" ht="18.75">
      <c r="A12" s="5" t="s">
        <v>13</v>
      </c>
      <c r="B12" s="3">
        <f>22180.9+22180.9</f>
        <v>44361.8</v>
      </c>
      <c r="C12" s="3">
        <f>21281.9+21281.9</f>
        <v>42563.8</v>
      </c>
      <c r="D12">
        <v>73415.37</v>
      </c>
    </row>
    <row r="13" spans="1:4" ht="18.75">
      <c r="A13" s="5" t="s">
        <v>14</v>
      </c>
      <c r="B13" s="3">
        <f>22180.9+22180.9</f>
        <v>44361.8</v>
      </c>
      <c r="C13" s="3">
        <f>21431.75+21431.75</f>
        <v>42863.5</v>
      </c>
      <c r="D13">
        <v>78281.39</v>
      </c>
    </row>
    <row r="14" spans="1:4" ht="18.75">
      <c r="A14" s="5" t="s">
        <v>15</v>
      </c>
      <c r="B14" s="3">
        <f>22180.9+22180.9</f>
        <v>44361.8</v>
      </c>
      <c r="C14" s="4">
        <f>18586.8+18586.8</f>
        <v>37173.599999999999</v>
      </c>
      <c r="D14">
        <v>81970.59</v>
      </c>
    </row>
    <row r="15" spans="1:4">
      <c r="A15" s="30" t="s">
        <v>16</v>
      </c>
      <c r="B15" s="31"/>
      <c r="C15" s="32"/>
    </row>
    <row r="16" spans="1:4" ht="18.75">
      <c r="A16" s="5" t="s">
        <v>17</v>
      </c>
      <c r="B16" s="3">
        <f>22180.9+22180.9</f>
        <v>44361.8</v>
      </c>
      <c r="C16" s="3">
        <f>24025.07+24025.07</f>
        <v>48050.14</v>
      </c>
      <c r="D16">
        <v>115457.91</v>
      </c>
    </row>
    <row r="17" spans="1:4" ht="18.75">
      <c r="A17" s="5" t="s">
        <v>18</v>
      </c>
      <c r="B17" s="3">
        <f>22180.9+22180.9</f>
        <v>44361.8</v>
      </c>
      <c r="C17" s="4">
        <f>21752.53+21752.53</f>
        <v>43505.06</v>
      </c>
      <c r="D17">
        <v>110976.14</v>
      </c>
    </row>
    <row r="18" spans="1:4" ht="18.75">
      <c r="A18" s="5" t="s">
        <v>19</v>
      </c>
      <c r="B18" s="3">
        <f>22180.9+22180.9</f>
        <v>44361.8</v>
      </c>
      <c r="C18" s="3">
        <f>23300.56+23300.56</f>
        <v>46601.120000000003</v>
      </c>
      <c r="D18">
        <v>85650.15</v>
      </c>
    </row>
    <row r="19" spans="1:4" ht="18.75">
      <c r="A19" s="33" t="s">
        <v>30</v>
      </c>
      <c r="B19" s="34"/>
      <c r="C19" s="4">
        <v>306045.77</v>
      </c>
    </row>
    <row r="20" spans="1:4" ht="8.25" customHeight="1">
      <c r="A20" s="12"/>
      <c r="B20" s="14"/>
      <c r="C20" s="15"/>
    </row>
    <row r="21" spans="1:4" ht="32.25" customHeight="1">
      <c r="A21" s="18" t="s">
        <v>20</v>
      </c>
      <c r="B21" s="7" t="s">
        <v>21</v>
      </c>
      <c r="C21" s="7" t="s">
        <v>22</v>
      </c>
    </row>
    <row r="22" spans="1:4" ht="9" customHeight="1">
      <c r="A22" s="27"/>
      <c r="B22" s="28"/>
      <c r="C22" s="29"/>
    </row>
    <row r="23" spans="1:4" ht="31.5">
      <c r="A23" s="10" t="s">
        <v>26</v>
      </c>
      <c r="B23" s="11" t="s">
        <v>23</v>
      </c>
      <c r="C23" s="8">
        <f>D10*3.4%</f>
        <v>0</v>
      </c>
    </row>
    <row r="24" spans="1:4" ht="18.75">
      <c r="A24" s="13">
        <v>45444</v>
      </c>
      <c r="B24" s="11" t="s">
        <v>24</v>
      </c>
      <c r="C24" s="8">
        <f>6251.85+10419.75</f>
        <v>16671.599999999999</v>
      </c>
    </row>
    <row r="25" spans="1:4" ht="18.75">
      <c r="A25" s="13">
        <v>45453</v>
      </c>
      <c r="B25" s="11" t="s">
        <v>31</v>
      </c>
      <c r="C25" s="8">
        <v>6762</v>
      </c>
    </row>
    <row r="26" spans="1:4" s="1" customFormat="1" ht="18.75">
      <c r="A26" s="13">
        <v>45453</v>
      </c>
      <c r="B26" s="11" t="s">
        <v>25</v>
      </c>
      <c r="C26" s="8">
        <v>4340</v>
      </c>
    </row>
    <row r="27" spans="1:4" s="1" customFormat="1" ht="18.75">
      <c r="A27" s="13">
        <v>45461</v>
      </c>
      <c r="B27" s="11" t="s">
        <v>32</v>
      </c>
      <c r="C27" s="8">
        <v>3318.57</v>
      </c>
    </row>
    <row r="28" spans="1:4" s="1" customFormat="1" ht="18.75">
      <c r="A28" s="13">
        <v>45469</v>
      </c>
      <c r="B28" s="11" t="s">
        <v>33</v>
      </c>
      <c r="C28" s="8">
        <v>1653.69</v>
      </c>
    </row>
    <row r="29" spans="1:4" s="1" customFormat="1" ht="18.75">
      <c r="A29" s="13"/>
      <c r="B29" s="11" t="s">
        <v>34</v>
      </c>
      <c r="C29" s="8">
        <v>1500</v>
      </c>
    </row>
    <row r="30" spans="1:4" s="1" customFormat="1" ht="31.5">
      <c r="A30" s="10" t="s">
        <v>35</v>
      </c>
      <c r="B30" s="11" t="s">
        <v>23</v>
      </c>
      <c r="C30" s="8">
        <f>D12*3.4%</f>
        <v>2496.1225800000002</v>
      </c>
    </row>
    <row r="31" spans="1:4" s="1" customFormat="1" ht="18.75">
      <c r="A31" s="13">
        <v>45474</v>
      </c>
      <c r="B31" s="11" t="s">
        <v>24</v>
      </c>
      <c r="C31" s="8">
        <f>6251.85+10419.75</f>
        <v>16671.599999999999</v>
      </c>
    </row>
    <row r="32" spans="1:4" s="1" customFormat="1" ht="18.75">
      <c r="A32" s="13">
        <v>45482</v>
      </c>
      <c r="B32" s="11" t="s">
        <v>36</v>
      </c>
      <c r="C32" s="8">
        <v>9643.7000000000007</v>
      </c>
    </row>
    <row r="33" spans="1:3" s="1" customFormat="1" ht="18.75">
      <c r="A33" s="13"/>
      <c r="B33" s="11" t="s">
        <v>34</v>
      </c>
      <c r="C33" s="8">
        <v>1500</v>
      </c>
    </row>
    <row r="34" spans="1:3" s="1" customFormat="1" ht="31.5">
      <c r="A34" s="10" t="s">
        <v>37</v>
      </c>
      <c r="B34" s="11" t="s">
        <v>23</v>
      </c>
      <c r="C34" s="8">
        <f>D13*3.4%</f>
        <v>2661.5672600000003</v>
      </c>
    </row>
    <row r="35" spans="1:3" s="1" customFormat="1" ht="18.75">
      <c r="A35" s="13">
        <v>45505</v>
      </c>
      <c r="B35" s="11" t="s">
        <v>24</v>
      </c>
      <c r="C35" s="8">
        <f>6251.85+10419.75</f>
        <v>16671.599999999999</v>
      </c>
    </row>
    <row r="36" spans="1:3" s="1" customFormat="1" ht="31.5">
      <c r="A36" s="13">
        <v>45531</v>
      </c>
      <c r="B36" s="11" t="s">
        <v>39</v>
      </c>
      <c r="C36" s="8">
        <v>121212.72</v>
      </c>
    </row>
    <row r="37" spans="1:3" s="1" customFormat="1" ht="18.75">
      <c r="A37" s="13">
        <v>45532</v>
      </c>
      <c r="B37" s="11" t="s">
        <v>38</v>
      </c>
      <c r="C37" s="8">
        <v>10159.200000000001</v>
      </c>
    </row>
    <row r="38" spans="1:3" s="1" customFormat="1" ht="18.75">
      <c r="A38" s="13">
        <v>45532</v>
      </c>
      <c r="B38" s="11" t="s">
        <v>40</v>
      </c>
      <c r="C38" s="8">
        <v>2207.84</v>
      </c>
    </row>
    <row r="39" spans="1:3" s="1" customFormat="1" ht="18.75">
      <c r="A39" s="13"/>
      <c r="B39" s="11" t="s">
        <v>34</v>
      </c>
      <c r="C39" s="8">
        <v>1500</v>
      </c>
    </row>
    <row r="40" spans="1:3" s="1" customFormat="1" ht="32.25">
      <c r="A40" s="10" t="s">
        <v>41</v>
      </c>
      <c r="B40" s="11" t="s">
        <v>23</v>
      </c>
      <c r="C40" s="8">
        <f>D14*3.4%</f>
        <v>2787.0000600000003</v>
      </c>
    </row>
    <row r="41" spans="1:3" s="1" customFormat="1" ht="18.75">
      <c r="A41" s="13">
        <v>45536</v>
      </c>
      <c r="B41" s="11" t="s">
        <v>24</v>
      </c>
      <c r="C41" s="8">
        <f>6251.85+10419.75</f>
        <v>16671.599999999999</v>
      </c>
    </row>
    <row r="42" spans="1:3" s="1" customFormat="1" ht="18.75">
      <c r="A42" s="13">
        <v>45539</v>
      </c>
      <c r="B42" s="11" t="s">
        <v>47</v>
      </c>
      <c r="C42" s="8">
        <v>1933.01</v>
      </c>
    </row>
    <row r="43" spans="1:3" s="1" customFormat="1" ht="18.75">
      <c r="A43" s="13">
        <v>45547</v>
      </c>
      <c r="B43" s="11" t="s">
        <v>44</v>
      </c>
      <c r="C43" s="8">
        <v>1983.89</v>
      </c>
    </row>
    <row r="44" spans="1:3" s="1" customFormat="1" ht="18.75">
      <c r="A44" s="13">
        <v>45558</v>
      </c>
      <c r="B44" s="11" t="s">
        <v>45</v>
      </c>
      <c r="C44" s="8">
        <v>3001.04</v>
      </c>
    </row>
    <row r="45" spans="1:3" s="1" customFormat="1" ht="18.75">
      <c r="A45" s="13">
        <v>45565</v>
      </c>
      <c r="B45" s="11" t="s">
        <v>46</v>
      </c>
      <c r="C45" s="8">
        <v>5543.94</v>
      </c>
    </row>
    <row r="46" spans="1:3" s="1" customFormat="1" ht="21" customHeight="1">
      <c r="A46" s="13"/>
      <c r="B46" s="25" t="s">
        <v>42</v>
      </c>
      <c r="C46" s="8"/>
    </row>
    <row r="47" spans="1:3" s="1" customFormat="1" ht="18.75">
      <c r="A47" s="13"/>
      <c r="B47" s="11" t="s">
        <v>43</v>
      </c>
      <c r="C47" s="8">
        <v>5954</v>
      </c>
    </row>
    <row r="48" spans="1:3" s="1" customFormat="1" ht="18.75">
      <c r="A48" s="13"/>
      <c r="B48" s="11" t="s">
        <v>34</v>
      </c>
      <c r="C48" s="8">
        <v>1500</v>
      </c>
    </row>
    <row r="49" spans="1:3" s="1" customFormat="1" ht="31.5">
      <c r="A49" s="10" t="s">
        <v>48</v>
      </c>
      <c r="B49" s="11" t="s">
        <v>23</v>
      </c>
      <c r="C49" s="8">
        <f>D16*3.4%</f>
        <v>3925.5689400000006</v>
      </c>
    </row>
    <row r="50" spans="1:3" s="1" customFormat="1" ht="18.75">
      <c r="A50" s="13">
        <v>45566</v>
      </c>
      <c r="B50" s="11" t="s">
        <v>24</v>
      </c>
      <c r="C50" s="8">
        <f>6251.85+10419.75</f>
        <v>16671.599999999999</v>
      </c>
    </row>
    <row r="51" spans="1:3" s="1" customFormat="1" ht="18.75">
      <c r="A51" s="13">
        <v>45573</v>
      </c>
      <c r="B51" s="11" t="s">
        <v>49</v>
      </c>
      <c r="C51" s="8">
        <v>2735.7</v>
      </c>
    </row>
    <row r="52" spans="1:3" s="1" customFormat="1" ht="18.75">
      <c r="A52" s="13">
        <v>45581</v>
      </c>
      <c r="B52" s="11" t="s">
        <v>50</v>
      </c>
      <c r="C52" s="8">
        <v>544</v>
      </c>
    </row>
    <row r="53" spans="1:3" s="1" customFormat="1" ht="18.75">
      <c r="A53" s="13">
        <v>45582</v>
      </c>
      <c r="B53" s="11" t="s">
        <v>51</v>
      </c>
      <c r="C53" s="8">
        <v>1803.88</v>
      </c>
    </row>
    <row r="54" spans="1:3" s="1" customFormat="1" ht="18.75">
      <c r="A54" s="13"/>
      <c r="B54" s="11" t="s">
        <v>34</v>
      </c>
      <c r="C54" s="8">
        <v>1500</v>
      </c>
    </row>
    <row r="55" spans="1:3" s="1" customFormat="1" ht="31.5">
      <c r="A55" s="10" t="s">
        <v>52</v>
      </c>
      <c r="B55" s="11" t="s">
        <v>23</v>
      </c>
      <c r="C55" s="8">
        <f>D17*3.4%</f>
        <v>3773.1887600000005</v>
      </c>
    </row>
    <row r="56" spans="1:3" s="1" customFormat="1" ht="18.75">
      <c r="A56" s="13">
        <v>45597</v>
      </c>
      <c r="B56" s="11" t="s">
        <v>24</v>
      </c>
      <c r="C56" s="8">
        <f>6251.85+10419.75</f>
        <v>16671.599999999999</v>
      </c>
    </row>
    <row r="57" spans="1:3" s="1" customFormat="1" ht="18.75">
      <c r="A57" s="13"/>
      <c r="B57" s="11" t="s">
        <v>34</v>
      </c>
      <c r="C57" s="8">
        <v>1500</v>
      </c>
    </row>
    <row r="58" spans="1:3" s="1" customFormat="1" ht="18.75">
      <c r="A58" s="13">
        <v>45610</v>
      </c>
      <c r="B58" s="11" t="s">
        <v>54</v>
      </c>
      <c r="C58" s="8">
        <v>19250</v>
      </c>
    </row>
    <row r="59" spans="1:3" s="1" customFormat="1" ht="31.5">
      <c r="A59" s="10" t="s">
        <v>55</v>
      </c>
      <c r="B59" s="11" t="s">
        <v>23</v>
      </c>
      <c r="C59" s="8">
        <f>D18*3.4%</f>
        <v>2912.1051000000002</v>
      </c>
    </row>
    <row r="60" spans="1:3" s="1" customFormat="1" ht="18.75">
      <c r="A60" s="13">
        <v>45627</v>
      </c>
      <c r="B60" s="11" t="s">
        <v>24</v>
      </c>
      <c r="C60" s="8">
        <f>6251.85+10419.75</f>
        <v>16671.599999999999</v>
      </c>
    </row>
    <row r="61" spans="1:3" s="1" customFormat="1" ht="31.5">
      <c r="A61" s="13">
        <v>45653</v>
      </c>
      <c r="B61" s="11" t="s">
        <v>56</v>
      </c>
      <c r="C61" s="8">
        <v>203683.35</v>
      </c>
    </row>
    <row r="62" spans="1:3" ht="18.75">
      <c r="A62" s="20"/>
      <c r="B62" s="21" t="s">
        <v>27</v>
      </c>
      <c r="C62" s="22">
        <f>C10+C12+C13+C14+C16+C17+C18+C19</f>
        <v>566802.99</v>
      </c>
    </row>
    <row r="63" spans="1:3" ht="18.75">
      <c r="A63" s="16"/>
      <c r="B63" s="19" t="s">
        <v>28</v>
      </c>
      <c r="C63" s="17">
        <f>C23+C24+C25+C26+C27+C28+C29+C30+C31+C32+C33+C34+C35+C36+C37+C38+C39+C40+C41+C42+C43+C44+C45+C46+C47+C48+C49+C50+C51+C52+C53+C54+C55+C56+C57+C58+C59+C60+C61</f>
        <v>549987.28269999998</v>
      </c>
    </row>
    <row r="64" spans="1:3" ht="18.75">
      <c r="A64" s="9"/>
      <c r="B64" s="2" t="s">
        <v>29</v>
      </c>
      <c r="C64" s="6">
        <f>C62-C63</f>
        <v>16815.707300000009</v>
      </c>
    </row>
  </sheetData>
  <mergeCells count="7">
    <mergeCell ref="A22:C22"/>
    <mergeCell ref="A1:C1"/>
    <mergeCell ref="A3:C3"/>
    <mergeCell ref="A7:C7"/>
    <mergeCell ref="A11:C11"/>
    <mergeCell ref="A15:C15"/>
    <mergeCell ref="A19:B19"/>
  </mergeCells>
  <pageMargins left="0.7" right="0.33" top="0.37" bottom="0.37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D30"/>
  <sheetViews>
    <sheetView tabSelected="1" topLeftCell="A7" workbookViewId="0">
      <selection sqref="A1:C30"/>
    </sheetView>
  </sheetViews>
  <sheetFormatPr defaultRowHeight="15"/>
  <cols>
    <col min="1" max="1" width="14.85546875" customWidth="1"/>
    <col min="2" max="2" width="57" customWidth="1"/>
    <col min="3" max="3" width="14.140625" customWidth="1"/>
  </cols>
  <sheetData>
    <row r="1" spans="1:3" ht="81.75" customHeight="1">
      <c r="A1" s="27" t="s">
        <v>64</v>
      </c>
      <c r="B1" s="28"/>
      <c r="C1" s="29"/>
    </row>
    <row r="2" spans="1:3" ht="50.25" customHeight="1">
      <c r="A2" s="2" t="s">
        <v>1</v>
      </c>
      <c r="B2" s="2" t="s">
        <v>2</v>
      </c>
      <c r="C2" s="2" t="s">
        <v>3</v>
      </c>
    </row>
    <row r="3" spans="1:3">
      <c r="A3" s="30" t="s">
        <v>4</v>
      </c>
      <c r="B3" s="31"/>
      <c r="C3" s="32"/>
    </row>
    <row r="4" spans="1:3" ht="18.75">
      <c r="A4" s="5" t="s">
        <v>5</v>
      </c>
      <c r="B4" s="3"/>
      <c r="C4" s="3">
        <v>5211.1899999999996</v>
      </c>
    </row>
    <row r="5" spans="1:3" ht="18.75">
      <c r="A5" s="5" t="s">
        <v>6</v>
      </c>
      <c r="B5" s="3"/>
      <c r="C5" s="3">
        <v>5686.75</v>
      </c>
    </row>
    <row r="6" spans="1:3" ht="18.75">
      <c r="A6" s="5" t="s">
        <v>7</v>
      </c>
      <c r="B6" s="3"/>
      <c r="C6" s="4">
        <v>4937.33</v>
      </c>
    </row>
    <row r="7" spans="1:3">
      <c r="A7" s="30" t="s">
        <v>8</v>
      </c>
      <c r="B7" s="31"/>
      <c r="C7" s="32"/>
    </row>
    <row r="8" spans="1:3" ht="18.75">
      <c r="A8" s="5" t="s">
        <v>9</v>
      </c>
      <c r="B8" s="3"/>
      <c r="C8" s="4">
        <v>6267.74</v>
      </c>
    </row>
    <row r="9" spans="1:3" ht="18.75">
      <c r="A9" s="5" t="s">
        <v>10</v>
      </c>
      <c r="B9" s="3"/>
      <c r="C9" s="3">
        <v>5498.17</v>
      </c>
    </row>
    <row r="10" spans="1:3" ht="18.75">
      <c r="A10" s="5" t="s">
        <v>11</v>
      </c>
      <c r="B10" s="3"/>
      <c r="C10" s="4">
        <v>4618.3599999999997</v>
      </c>
    </row>
    <row r="11" spans="1:3">
      <c r="A11" s="30" t="s">
        <v>12</v>
      </c>
      <c r="B11" s="31"/>
      <c r="C11" s="32"/>
    </row>
    <row r="12" spans="1:3" ht="18.75">
      <c r="A12" s="5" t="s">
        <v>13</v>
      </c>
      <c r="B12" s="3"/>
      <c r="C12" s="3">
        <v>5965.92</v>
      </c>
    </row>
    <row r="13" spans="1:3" ht="18.75">
      <c r="A13" s="5" t="s">
        <v>14</v>
      </c>
      <c r="B13" s="3"/>
      <c r="C13" s="3">
        <v>5310.37</v>
      </c>
    </row>
    <row r="14" spans="1:3" ht="18.75">
      <c r="A14" s="5" t="s">
        <v>15</v>
      </c>
      <c r="B14" s="3"/>
      <c r="C14" s="4">
        <v>4852.63</v>
      </c>
    </row>
    <row r="15" spans="1:3">
      <c r="A15" s="30" t="s">
        <v>16</v>
      </c>
      <c r="B15" s="31"/>
      <c r="C15" s="32"/>
    </row>
    <row r="16" spans="1:3" ht="18.75">
      <c r="A16" s="5" t="s">
        <v>17</v>
      </c>
      <c r="B16" s="3"/>
      <c r="C16" s="3">
        <v>6313</v>
      </c>
    </row>
    <row r="17" spans="1:4" ht="18.75">
      <c r="A17" s="5" t="s">
        <v>18</v>
      </c>
      <c r="B17" s="3"/>
      <c r="C17" s="4">
        <v>5511.66</v>
      </c>
    </row>
    <row r="18" spans="1:4" ht="18.75">
      <c r="A18" s="5" t="s">
        <v>19</v>
      </c>
      <c r="B18" s="3"/>
      <c r="C18" s="3">
        <v>6034.55</v>
      </c>
    </row>
    <row r="19" spans="1:4" ht="18.75">
      <c r="A19" s="23"/>
      <c r="B19" s="14"/>
      <c r="C19" s="15"/>
    </row>
    <row r="20" spans="1:4" ht="31.5">
      <c r="A20" s="18" t="s">
        <v>20</v>
      </c>
      <c r="B20" s="7" t="s">
        <v>21</v>
      </c>
      <c r="C20" s="7" t="s">
        <v>22</v>
      </c>
    </row>
    <row r="21" spans="1:4" ht="18.75">
      <c r="A21" s="27"/>
      <c r="B21" s="28"/>
      <c r="C21" s="29"/>
    </row>
    <row r="22" spans="1:4" s="1" customFormat="1" ht="47.25">
      <c r="A22" s="13">
        <v>44907</v>
      </c>
      <c r="B22" s="11" t="s">
        <v>57</v>
      </c>
      <c r="C22" s="8">
        <v>70236.03</v>
      </c>
    </row>
    <row r="23" spans="1:4" ht="31.5">
      <c r="A23" s="13">
        <v>45536</v>
      </c>
      <c r="B23" s="11" t="s">
        <v>42</v>
      </c>
      <c r="C23" s="8">
        <v>93760</v>
      </c>
    </row>
    <row r="24" spans="1:4" ht="18.75">
      <c r="A24" s="13"/>
      <c r="B24" s="11"/>
      <c r="C24" s="8"/>
    </row>
    <row r="25" spans="1:4" ht="18.75">
      <c r="A25" s="13"/>
      <c r="B25" s="11"/>
      <c r="C25" s="8"/>
    </row>
    <row r="26" spans="1:4" ht="18.75">
      <c r="A26" s="13"/>
      <c r="B26" s="11"/>
      <c r="C26" s="8"/>
    </row>
    <row r="27" spans="1:4" ht="18.75">
      <c r="A27" s="13"/>
      <c r="B27" s="11"/>
      <c r="C27" s="8"/>
    </row>
    <row r="28" spans="1:4" ht="18.75">
      <c r="A28" s="20"/>
      <c r="B28" s="21" t="s">
        <v>53</v>
      </c>
      <c r="C28" s="22">
        <f>143134.6+C18</f>
        <v>149169.15</v>
      </c>
      <c r="D28" s="1"/>
    </row>
    <row r="29" spans="1:4" ht="18.75">
      <c r="A29" s="16"/>
      <c r="B29" s="19" t="s">
        <v>28</v>
      </c>
      <c r="C29" s="17">
        <f>C23+C22</f>
        <v>163996.03</v>
      </c>
    </row>
    <row r="30" spans="1:4" ht="18.75">
      <c r="A30" s="9"/>
      <c r="B30" s="2" t="s">
        <v>29</v>
      </c>
      <c r="C30" s="6">
        <f>C28-C29</f>
        <v>-14826.880000000005</v>
      </c>
    </row>
  </sheetData>
  <mergeCells count="6">
    <mergeCell ref="A21:C21"/>
    <mergeCell ref="A1:C1"/>
    <mergeCell ref="A3:C3"/>
    <mergeCell ref="A7:C7"/>
    <mergeCell ref="A11:C11"/>
    <mergeCell ref="A15:C15"/>
  </mergeCells>
  <pageMargins left="0.7" right="0.7" top="0.37" bottom="0.4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F23" sqref="F23"/>
    </sheetView>
  </sheetViews>
  <sheetFormatPr defaultRowHeight="15"/>
  <cols>
    <col min="1" max="1" width="14.85546875" customWidth="1"/>
    <col min="2" max="2" width="58.5703125" customWidth="1"/>
    <col min="3" max="3" width="13.7109375" customWidth="1"/>
  </cols>
  <sheetData>
    <row r="1" spans="1:4" ht="42" customHeight="1">
      <c r="A1" s="27" t="s">
        <v>0</v>
      </c>
      <c r="B1" s="28"/>
      <c r="C1" s="29"/>
    </row>
    <row r="2" spans="1:4" ht="52.5" customHeight="1">
      <c r="A2" s="2" t="s">
        <v>1</v>
      </c>
      <c r="B2" s="2" t="s">
        <v>2</v>
      </c>
      <c r="C2" s="2" t="s">
        <v>3</v>
      </c>
    </row>
    <row r="3" spans="1:4">
      <c r="A3" s="30" t="s">
        <v>59</v>
      </c>
      <c r="B3" s="31"/>
      <c r="C3" s="32"/>
    </row>
    <row r="4" spans="1:4" ht="18.75">
      <c r="A4" s="5" t="s">
        <v>5</v>
      </c>
      <c r="B4" s="3">
        <f>22180.9+22180.9</f>
        <v>44361.8</v>
      </c>
      <c r="C4" s="3">
        <f>19836.52+19836.52</f>
        <v>39673.040000000001</v>
      </c>
      <c r="D4">
        <v>70390.05</v>
      </c>
    </row>
    <row r="5" spans="1:4" ht="18.75">
      <c r="A5" s="5" t="s">
        <v>6</v>
      </c>
      <c r="B5" s="3"/>
      <c r="C5" s="3"/>
    </row>
    <row r="6" spans="1:4" ht="18.75">
      <c r="A6" s="5" t="s">
        <v>7</v>
      </c>
      <c r="B6" s="3"/>
      <c r="C6" s="4"/>
    </row>
    <row r="7" spans="1:4" hidden="1">
      <c r="A7" s="30" t="s">
        <v>60</v>
      </c>
      <c r="B7" s="31"/>
      <c r="C7" s="32"/>
    </row>
    <row r="8" spans="1:4" ht="18.75" hidden="1">
      <c r="A8" s="5" t="s">
        <v>9</v>
      </c>
      <c r="B8" s="3"/>
      <c r="C8" s="4"/>
    </row>
    <row r="9" spans="1:4" ht="18.75" hidden="1">
      <c r="A9" s="5" t="s">
        <v>10</v>
      </c>
      <c r="B9" s="3"/>
      <c r="C9" s="3"/>
    </row>
    <row r="10" spans="1:4" ht="18.75" hidden="1">
      <c r="A10" s="5" t="s">
        <v>11</v>
      </c>
      <c r="B10" s="3"/>
      <c r="C10" s="4"/>
    </row>
    <row r="11" spans="1:4" hidden="1">
      <c r="A11" s="30" t="s">
        <v>61</v>
      </c>
      <c r="B11" s="31"/>
      <c r="C11" s="32"/>
    </row>
    <row r="12" spans="1:4" ht="18.75" hidden="1">
      <c r="A12" s="5" t="s">
        <v>13</v>
      </c>
      <c r="B12" s="3"/>
      <c r="C12" s="3"/>
    </row>
    <row r="13" spans="1:4" ht="18.75" hidden="1">
      <c r="A13" s="5" t="s">
        <v>14</v>
      </c>
      <c r="B13" s="3"/>
      <c r="C13" s="3"/>
    </row>
    <row r="14" spans="1:4" ht="18.75" hidden="1">
      <c r="A14" s="5" t="s">
        <v>15</v>
      </c>
      <c r="B14" s="3"/>
      <c r="C14" s="4"/>
    </row>
    <row r="15" spans="1:4" hidden="1">
      <c r="A15" s="30" t="s">
        <v>62</v>
      </c>
      <c r="B15" s="31"/>
      <c r="C15" s="32"/>
    </row>
    <row r="16" spans="1:4" ht="18.75" hidden="1">
      <c r="A16" s="5" t="s">
        <v>17</v>
      </c>
      <c r="B16" s="3"/>
      <c r="C16" s="3"/>
    </row>
    <row r="17" spans="1:3" ht="18.75" hidden="1">
      <c r="A17" s="5" t="s">
        <v>18</v>
      </c>
      <c r="B17" s="3"/>
      <c r="C17" s="4"/>
    </row>
    <row r="18" spans="1:3" ht="18.75" hidden="1">
      <c r="A18" s="5" t="s">
        <v>19</v>
      </c>
      <c r="B18" s="3"/>
      <c r="C18" s="3"/>
    </row>
    <row r="19" spans="1:3" ht="18.75">
      <c r="A19" s="33" t="s">
        <v>58</v>
      </c>
      <c r="B19" s="34"/>
      <c r="C19" s="4">
        <f>'2024'!C64</f>
        <v>16815.707300000009</v>
      </c>
    </row>
    <row r="20" spans="1:3" ht="18.75">
      <c r="A20" s="24"/>
      <c r="B20" s="14"/>
      <c r="C20" s="15"/>
    </row>
    <row r="21" spans="1:3" ht="31.5">
      <c r="A21" s="18" t="s">
        <v>20</v>
      </c>
      <c r="B21" s="7" t="s">
        <v>21</v>
      </c>
      <c r="C21" s="7" t="s">
        <v>22</v>
      </c>
    </row>
    <row r="22" spans="1:3" ht="18.75">
      <c r="A22" s="27"/>
      <c r="B22" s="28"/>
      <c r="C22" s="29"/>
    </row>
    <row r="23" spans="1:3" ht="31.5">
      <c r="A23" s="10" t="s">
        <v>63</v>
      </c>
      <c r="B23" s="11" t="s">
        <v>23</v>
      </c>
      <c r="C23" s="8">
        <f>D4*3.4%</f>
        <v>2393.2617000000005</v>
      </c>
    </row>
    <row r="24" spans="1:3" ht="18.75">
      <c r="A24" s="13">
        <v>45658</v>
      </c>
      <c r="B24" s="11" t="s">
        <v>24</v>
      </c>
      <c r="C24" s="8">
        <f>6251.85+10419.75</f>
        <v>16671.599999999999</v>
      </c>
    </row>
    <row r="25" spans="1:3" s="1" customFormat="1" ht="18.75">
      <c r="A25" s="13"/>
      <c r="B25" s="11"/>
      <c r="C25" s="8"/>
    </row>
    <row r="26" spans="1:3" ht="18.75">
      <c r="A26" s="20"/>
      <c r="B26" s="21" t="s">
        <v>27</v>
      </c>
      <c r="C26" s="22">
        <f>C4+C5+C6+C8+C9+C10+C12+C13+C14+C16+C17+C18+C19</f>
        <v>56488.74730000001</v>
      </c>
    </row>
    <row r="27" spans="1:3" ht="18.75">
      <c r="A27" s="16"/>
      <c r="B27" s="19" t="s">
        <v>28</v>
      </c>
      <c r="C27" s="17">
        <f>C23+C24</f>
        <v>19064.861699999998</v>
      </c>
    </row>
    <row r="28" spans="1:3" ht="18.75">
      <c r="A28" s="9"/>
      <c r="B28" s="2" t="s">
        <v>29</v>
      </c>
      <c r="C28" s="6">
        <f>C26-C27</f>
        <v>37423.885600000009</v>
      </c>
    </row>
  </sheetData>
  <mergeCells count="7">
    <mergeCell ref="A22:C22"/>
    <mergeCell ref="A1:C1"/>
    <mergeCell ref="A3:C3"/>
    <mergeCell ref="A7:C7"/>
    <mergeCell ref="A11:C11"/>
    <mergeCell ref="A15:C15"/>
    <mergeCell ref="A19:B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C17" sqref="C17"/>
    </sheetView>
  </sheetViews>
  <sheetFormatPr defaultRowHeight="15"/>
  <cols>
    <col min="1" max="1" width="16.85546875" customWidth="1"/>
    <col min="2" max="2" width="54.85546875" customWidth="1"/>
    <col min="3" max="3" width="14.85546875" customWidth="1"/>
  </cols>
  <sheetData>
    <row r="1" spans="1:3" ht="84" customHeight="1">
      <c r="A1" s="27" t="s">
        <v>64</v>
      </c>
      <c r="B1" s="28"/>
      <c r="C1" s="29"/>
    </row>
    <row r="2" spans="1:3" ht="44.25" customHeight="1">
      <c r="A2" s="2" t="s">
        <v>1</v>
      </c>
      <c r="B2" s="2" t="s">
        <v>2</v>
      </c>
      <c r="C2" s="2" t="s">
        <v>3</v>
      </c>
    </row>
    <row r="3" spans="1:3" ht="18.75">
      <c r="A3" s="33" t="s">
        <v>58</v>
      </c>
      <c r="B3" s="34"/>
      <c r="C3" s="4">
        <f>доп.раб.!C30</f>
        <v>-14826.880000000005</v>
      </c>
    </row>
    <row r="4" spans="1:3">
      <c r="A4" s="30" t="s">
        <v>59</v>
      </c>
      <c r="B4" s="31"/>
      <c r="C4" s="32"/>
    </row>
    <row r="5" spans="1:3" ht="18.75">
      <c r="A5" s="5" t="s">
        <v>5</v>
      </c>
      <c r="B5" s="3">
        <v>5670</v>
      </c>
      <c r="C5" s="3">
        <v>5167.6000000000004</v>
      </c>
    </row>
    <row r="6" spans="1:3" ht="37.5">
      <c r="A6" s="5" t="s">
        <v>6</v>
      </c>
      <c r="B6" s="3"/>
      <c r="C6" s="3"/>
    </row>
    <row r="7" spans="1:3" ht="18.75">
      <c r="A7" s="5" t="s">
        <v>7</v>
      </c>
      <c r="B7" s="3"/>
      <c r="C7" s="4"/>
    </row>
    <row r="8" spans="1:3" ht="18.75">
      <c r="A8" s="26"/>
      <c r="B8" s="14"/>
      <c r="C8" s="15"/>
    </row>
    <row r="9" spans="1:3" ht="47.25">
      <c r="A9" s="18" t="s">
        <v>20</v>
      </c>
      <c r="B9" s="7" t="s">
        <v>21</v>
      </c>
      <c r="C9" s="7" t="s">
        <v>22</v>
      </c>
    </row>
    <row r="10" spans="1:3" ht="18.75">
      <c r="A10" s="27"/>
      <c r="B10" s="28"/>
      <c r="C10" s="29"/>
    </row>
    <row r="11" spans="1:3" ht="18.75">
      <c r="A11" s="13"/>
      <c r="B11" s="11"/>
      <c r="C11" s="8"/>
    </row>
    <row r="12" spans="1:3" ht="18.75">
      <c r="A12" s="13"/>
      <c r="B12" s="11"/>
      <c r="C12" s="8"/>
    </row>
    <row r="13" spans="1:3" ht="18.75">
      <c r="A13" s="13"/>
      <c r="B13" s="11"/>
      <c r="C13" s="8"/>
    </row>
    <row r="14" spans="1:3" ht="18.75">
      <c r="A14" s="13"/>
      <c r="B14" s="11"/>
      <c r="C14" s="8"/>
    </row>
    <row r="15" spans="1:3" ht="18.75">
      <c r="A15" s="20"/>
      <c r="B15" s="21" t="s">
        <v>53</v>
      </c>
      <c r="C15" s="22">
        <f>C3+C5</f>
        <v>-9659.2800000000043</v>
      </c>
    </row>
    <row r="16" spans="1:3" ht="18.75">
      <c r="A16" s="16"/>
      <c r="B16" s="19" t="s">
        <v>28</v>
      </c>
      <c r="C16" s="17">
        <f>C11+C12+C13</f>
        <v>0</v>
      </c>
    </row>
    <row r="17" spans="1:3" ht="18.75">
      <c r="A17" s="9"/>
      <c r="B17" s="2" t="s">
        <v>29</v>
      </c>
      <c r="C17" s="6">
        <f>C15-C16</f>
        <v>-9659.2800000000043</v>
      </c>
    </row>
  </sheetData>
  <mergeCells count="4">
    <mergeCell ref="A10:C10"/>
    <mergeCell ref="A3:B3"/>
    <mergeCell ref="A1:C1"/>
    <mergeCell ref="A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2024</vt:lpstr>
      <vt:lpstr>доп.раб.</vt:lpstr>
      <vt:lpstr>2025</vt:lpstr>
      <vt:lpstr>д-р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Виктория</cp:lastModifiedBy>
  <cp:lastPrinted>2025-02-12T09:26:53Z</cp:lastPrinted>
  <dcterms:created xsi:type="dcterms:W3CDTF">2024-07-03T08:52:30Z</dcterms:created>
  <dcterms:modified xsi:type="dcterms:W3CDTF">2025-02-12T09:27:03Z</dcterms:modified>
</cp:coreProperties>
</file>