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7575" windowHeight="3345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24" i="2"/>
  <c r="C28" s="1"/>
  <c r="C4"/>
  <c r="B4"/>
  <c r="C20"/>
  <c r="C27"/>
  <c r="C25"/>
  <c r="C40" i="1"/>
  <c r="C39"/>
  <c r="C36"/>
  <c r="C14"/>
  <c r="B14"/>
  <c r="C37"/>
  <c r="C33"/>
  <c r="C13"/>
  <c r="B13"/>
  <c r="C34"/>
  <c r="C32"/>
  <c r="C30"/>
  <c r="C28"/>
  <c r="C24"/>
  <c r="C21"/>
  <c r="C31"/>
  <c r="C12"/>
  <c r="B12"/>
  <c r="C29"/>
  <c r="C10"/>
  <c r="B10"/>
  <c r="C27"/>
  <c r="C9"/>
  <c r="B9"/>
  <c r="C23"/>
  <c r="C29" i="2" l="1"/>
  <c r="C41" i="1"/>
  <c r="C8"/>
  <c r="B8"/>
  <c r="C20"/>
  <c r="C6"/>
  <c r="B6"/>
</calcChain>
</file>

<file path=xl/sharedStrings.xml><?xml version="1.0" encoding="utf-8"?>
<sst xmlns="http://schemas.openxmlformats.org/spreadsheetml/2006/main" count="80" uniqueCount="46">
  <si>
    <t>Собранные и израсходованные денежные средства по услугам «Ремонт и Содержание жилья»  дома по адресу:  Марцево, 13</t>
  </si>
  <si>
    <t>Отчетный период</t>
  </si>
  <si>
    <t>Начислено</t>
  </si>
  <si>
    <t>Получено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</si>
  <si>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</si>
  <si>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</si>
  <si>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</si>
  <si>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</si>
  <si>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</si>
  <si>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</si>
  <si>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</si>
  <si>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</si>
  <si>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</si>
  <si>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</si>
  <si>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</si>
  <si>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</si>
  <si>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</si>
  <si>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</si>
  <si>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июнь 2024</t>
  </si>
  <si>
    <t>ИТОГО по содержанию жилья:</t>
  </si>
  <si>
    <t>Общая стоимость проведенных работ</t>
  </si>
  <si>
    <t>Сальдо:</t>
  </si>
  <si>
    <t xml:space="preserve">         за -3й квартал 2024г.</t>
  </si>
  <si>
    <t xml:space="preserve">         за -4й квартал 2024г.</t>
  </si>
  <si>
    <t xml:space="preserve">Перевод средств с УК "Комфортная среда" </t>
  </si>
  <si>
    <t>за -2й квартал 2024г.</t>
  </si>
  <si>
    <t xml:space="preserve">Директор УК "Времена года"                                                </t>
  </si>
  <si>
    <t>июль 2024</t>
  </si>
  <si>
    <t>Прочистка выпуска канализации</t>
  </si>
  <si>
    <t>август 2024</t>
  </si>
  <si>
    <t>сентябрь 2024</t>
  </si>
  <si>
    <t>Замена участка водопровода с краном в подвале</t>
  </si>
  <si>
    <t>октябрь 2024</t>
  </si>
  <si>
    <t>ноябрь 2024</t>
  </si>
  <si>
    <t>декабрь 2024</t>
  </si>
  <si>
    <t>приобретение материалов для противогололедных мероприятий</t>
  </si>
  <si>
    <t>Техническое диагностирование ВДГО (32 кв.)</t>
  </si>
  <si>
    <t>за -1й квартал 2025г.</t>
  </si>
  <si>
    <t>январь</t>
  </si>
  <si>
    <t>февраль</t>
  </si>
  <si>
    <t>март</t>
  </si>
  <si>
    <t>за -2й квартал 2025г.</t>
  </si>
  <si>
    <t xml:space="preserve">         за -3й квартал 2025г.</t>
  </si>
  <si>
    <t xml:space="preserve">         за -4й квартал 2025г.</t>
  </si>
  <si>
    <t>январь 2025</t>
  </si>
  <si>
    <t>Перевод средств с 2024г.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</si>
</sst>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191919"/>
      <name val="Times New Roman"/>
      <family val="1"/>
      <charset val="204"/>
    </font>
    <font>
      <sz val="14"/>
      <color rgb="FF191919"/>
      <name val="Times New Roman"/>
      <family val="1"/>
      <charset val="204"/>
    </font>
    <font>
      <i/>
      <sz val="11"/>
      <color rgb="FF191919"/>
      <name val="Times New Roman"/>
      <family val="1"/>
      <charset val="204"/>
    </font>
    <font>
      <b/>
      <sz val="12"/>
      <color rgb="FF191919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2" fontId="3" fillId="0" borderId="8" xfId="1" applyNumberFormat="1" applyFont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2" fontId="3" fillId="0" borderId="9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2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8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2" fontId="2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2" fontId="3" fillId="2" borderId="13" xfId="1" applyNumberFormat="1" applyFont="1" applyFill="1" applyBorder="1" applyAlignment="1">
      <alignment horizontal="center" wrapText="1"/>
    </xf>
    <xf numFmtId="164" fontId="6" fillId="2" borderId="13" xfId="1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13" xfId="1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D43"/>
  <sheetViews>
    <sheetView topLeftCell="A21" workbookViewId="0">
      <selection sqref="A1:C41"/>
    </sheetView>
  </sheetViews>
  <sheetFormatPr defaultRowHeight="15"/>
  <cols>
    <col min="1" max="1" width="13.28515625" customWidth="1"/>
    <col min="2" max="2" width="57.7109375" customWidth="1"/>
    <col min="3" max="3" width="13.42578125" customWidth="1"/>
  </cols>
  <sheetData>
    <row r="1" spans="1:4" ht="43.5" customHeight="1">
      <c r="A1" s="28" t="s">
        <v>0</v>
      </c>
      <c r="B1" s="29"/>
      <c r="C1" s="30"/>
    </row>
    <row r="2" spans="1:4" ht="37.5">
      <c r="A2" s="1" t="s">
        <v>1</v>
      </c>
      <c r="B2" s="1" t="s">
        <v>2</v>
      </c>
      <c r="C2" s="1" t="s">
        <v>3</v>
      </c>
    </row>
    <row r="3" spans="1:4" ht="18.75">
      <c r="A3" s="31" t="s">
        <v>25</v>
      </c>
      <c r="B3" s="32"/>
      <c r="C3" s="33"/>
    </row>
    <row r="4" spans="1:4" ht="12" customHeight="1">
      <c r="A4" s="2" t="s">
        <v>4</v>
      </c>
      <c r="B4" s="2"/>
      <c r="C4" s="4"/>
    </row>
    <row r="5" spans="1:4" ht="12" customHeight="1">
      <c r="A5" s="2" t="s">
        <v>5</v>
      </c>
      <c r="B5" s="3"/>
      <c r="C5" s="2"/>
    </row>
    <row r="6" spans="1:4" ht="18.75">
      <c r="A6" s="2" t="s">
        <v>6</v>
      </c>
      <c r="B6" s="3">
        <f>6352.17+5512.29</f>
        <v>11864.46</v>
      </c>
      <c r="C6" s="2">
        <f>191.3+166.01</f>
        <v>357.31</v>
      </c>
      <c r="D6">
        <v>677.03</v>
      </c>
    </row>
    <row r="7" spans="1:4" ht="18.75">
      <c r="A7" s="31" t="s">
        <v>22</v>
      </c>
      <c r="B7" s="32"/>
      <c r="C7" s="33"/>
    </row>
    <row r="8" spans="1:4" ht="18.75">
      <c r="A8" s="2" t="s">
        <v>7</v>
      </c>
      <c r="B8" s="2">
        <f>6352.17+5512.29</f>
        <v>11864.46</v>
      </c>
      <c r="C8" s="4">
        <f>5949+5162.44</f>
        <v>11111.439999999999</v>
      </c>
      <c r="D8">
        <v>21072.6</v>
      </c>
    </row>
    <row r="9" spans="1:4" ht="18.75">
      <c r="A9" s="2" t="s">
        <v>8</v>
      </c>
      <c r="B9" s="3">
        <f>6352.17+5512.29</f>
        <v>11864.46</v>
      </c>
      <c r="C9" s="2">
        <f>5576.15+4838.87</f>
        <v>10415.02</v>
      </c>
      <c r="D9">
        <v>19958.310000000001</v>
      </c>
    </row>
    <row r="10" spans="1:4" ht="18.75">
      <c r="A10" s="2" t="s">
        <v>9</v>
      </c>
      <c r="B10" s="3">
        <f>6352.17+5512.29</f>
        <v>11864.46</v>
      </c>
      <c r="C10" s="3">
        <f>6010.83+5216.07</f>
        <v>11226.9</v>
      </c>
      <c r="D10">
        <v>21518.080000000002</v>
      </c>
    </row>
    <row r="11" spans="1:4" ht="18.75">
      <c r="A11" s="31" t="s">
        <v>23</v>
      </c>
      <c r="B11" s="32"/>
      <c r="C11" s="33"/>
    </row>
    <row r="12" spans="1:4" ht="18.75">
      <c r="A12" s="2" t="s">
        <v>10</v>
      </c>
      <c r="B12" s="2">
        <f>6352.17+5512.29</f>
        <v>11864.46</v>
      </c>
      <c r="C12" s="4">
        <f>6498.28+5639.09</f>
        <v>12137.369999999999</v>
      </c>
      <c r="D12">
        <v>23264.639999999999</v>
      </c>
    </row>
    <row r="13" spans="1:4" ht="18.75">
      <c r="A13" s="2" t="s">
        <v>11</v>
      </c>
      <c r="B13" s="3">
        <f>6352.17+5512.29</f>
        <v>11864.46</v>
      </c>
      <c r="C13" s="3">
        <f>7214.47+6260.56</f>
        <v>13475.03</v>
      </c>
      <c r="D13">
        <v>25834.46</v>
      </c>
    </row>
    <row r="14" spans="1:4" ht="18.75">
      <c r="A14" s="2" t="s">
        <v>12</v>
      </c>
      <c r="B14" s="3">
        <f>6352.17+5512.29</f>
        <v>11864.46</v>
      </c>
      <c r="C14" s="2">
        <f>6660.28+5779.66</f>
        <v>12439.939999999999</v>
      </c>
      <c r="D14">
        <v>23845.72</v>
      </c>
    </row>
    <row r="15" spans="1:4" ht="9.75" customHeight="1">
      <c r="A15" s="5"/>
      <c r="B15" s="6"/>
      <c r="C15" s="7"/>
    </row>
    <row r="16" spans="1:4" ht="18.75">
      <c r="A16" s="34" t="s">
        <v>24</v>
      </c>
      <c r="B16" s="34"/>
      <c r="C16" s="3">
        <v>155.16</v>
      </c>
    </row>
    <row r="17" spans="1:3" ht="9" customHeight="1">
      <c r="A17" s="7"/>
      <c r="B17" s="8"/>
      <c r="C17" s="9"/>
    </row>
    <row r="18" spans="1:3" ht="47.25">
      <c r="A18" s="10" t="s">
        <v>13</v>
      </c>
      <c r="B18" s="10" t="s">
        <v>14</v>
      </c>
      <c r="C18" s="10" t="s">
        <v>15</v>
      </c>
    </row>
    <row r="19" spans="1:3" ht="18.75">
      <c r="A19" s="26"/>
      <c r="B19" s="26"/>
      <c r="C19" s="26"/>
    </row>
    <row r="20" spans="1:3" ht="31.5">
      <c r="A20" s="11" t="s">
        <v>18</v>
      </c>
      <c r="B20" s="12" t="s">
        <v>16</v>
      </c>
      <c r="C20" s="21">
        <f>D6*3.4%</f>
        <v>23.019020000000001</v>
      </c>
    </row>
    <row r="21" spans="1:3" ht="18.75">
      <c r="A21" s="13">
        <v>45444</v>
      </c>
      <c r="B21" s="12" t="s">
        <v>17</v>
      </c>
      <c r="C21" s="21">
        <f>2672.25+4453.75</f>
        <v>7126</v>
      </c>
    </row>
    <row r="22" spans="1:3" ht="18.75">
      <c r="A22" s="22">
        <v>45468</v>
      </c>
      <c r="B22" s="23" t="s">
        <v>31</v>
      </c>
      <c r="C22" s="21">
        <v>27558.34</v>
      </c>
    </row>
    <row r="23" spans="1:3" ht="39.75" customHeight="1">
      <c r="A23" s="11" t="s">
        <v>27</v>
      </c>
      <c r="B23" s="12" t="s">
        <v>16</v>
      </c>
      <c r="C23" s="21">
        <f>D8*3.4%</f>
        <v>716.46839999999997</v>
      </c>
    </row>
    <row r="24" spans="1:3" ht="18.75">
      <c r="A24" s="13">
        <v>45474</v>
      </c>
      <c r="B24" s="12" t="s">
        <v>17</v>
      </c>
      <c r="C24" s="21">
        <f>2672.25+4453.75</f>
        <v>7126</v>
      </c>
    </row>
    <row r="25" spans="1:3" ht="18.75">
      <c r="A25" s="22">
        <v>45488</v>
      </c>
      <c r="B25" s="23" t="s">
        <v>28</v>
      </c>
      <c r="C25" s="21">
        <v>6134.56</v>
      </c>
    </row>
    <row r="26" spans="1:3" ht="18.75">
      <c r="A26" s="22">
        <v>45495</v>
      </c>
      <c r="B26" s="23" t="s">
        <v>28</v>
      </c>
      <c r="C26" s="21">
        <v>3178.57</v>
      </c>
    </row>
    <row r="27" spans="1:3" ht="40.5" customHeight="1">
      <c r="A27" s="11" t="s">
        <v>29</v>
      </c>
      <c r="B27" s="12" t="s">
        <v>16</v>
      </c>
      <c r="C27" s="21">
        <f>D9*3.4%</f>
        <v>678.58254000000011</v>
      </c>
    </row>
    <row r="28" spans="1:3" ht="18.75">
      <c r="A28" s="13">
        <v>45505</v>
      </c>
      <c r="B28" s="12" t="s">
        <v>17</v>
      </c>
      <c r="C28" s="21">
        <f>2672.25+4453.75</f>
        <v>7126</v>
      </c>
    </row>
    <row r="29" spans="1:3" ht="32.25">
      <c r="A29" s="11" t="s">
        <v>30</v>
      </c>
      <c r="B29" s="12" t="s">
        <v>16</v>
      </c>
      <c r="C29" s="21">
        <f>D10*3.4%</f>
        <v>731.61472000000015</v>
      </c>
    </row>
    <row r="30" spans="1:3" ht="18.75">
      <c r="A30" s="13">
        <v>45536</v>
      </c>
      <c r="B30" s="12" t="s">
        <v>17</v>
      </c>
      <c r="C30" s="21">
        <f>2672.25+4453.75</f>
        <v>7126</v>
      </c>
    </row>
    <row r="31" spans="1:3" ht="32.25">
      <c r="A31" s="11" t="s">
        <v>32</v>
      </c>
      <c r="B31" s="12" t="s">
        <v>16</v>
      </c>
      <c r="C31" s="21">
        <f>D12*3.4%</f>
        <v>790.99776000000008</v>
      </c>
    </row>
    <row r="32" spans="1:3" ht="18.75">
      <c r="A32" s="13">
        <v>45566</v>
      </c>
      <c r="B32" s="12" t="s">
        <v>17</v>
      </c>
      <c r="C32" s="21">
        <f>2672.25+4453.75</f>
        <v>7126</v>
      </c>
    </row>
    <row r="33" spans="1:3" ht="31.5">
      <c r="A33" s="11" t="s">
        <v>33</v>
      </c>
      <c r="B33" s="12" t="s">
        <v>16</v>
      </c>
      <c r="C33" s="24">
        <f>D13*3.4%</f>
        <v>878.37164000000007</v>
      </c>
    </row>
    <row r="34" spans="1:3" ht="18.75">
      <c r="A34" s="13">
        <v>45597</v>
      </c>
      <c r="B34" s="12" t="s">
        <v>17</v>
      </c>
      <c r="C34" s="21">
        <f>2672.25+4453.75</f>
        <v>7126</v>
      </c>
    </row>
    <row r="35" spans="1:3" ht="18.75">
      <c r="A35" s="22">
        <v>45610</v>
      </c>
      <c r="B35" s="25" t="s">
        <v>36</v>
      </c>
      <c r="C35" s="24">
        <v>8000</v>
      </c>
    </row>
    <row r="36" spans="1:3" ht="32.25">
      <c r="A36" s="11" t="s">
        <v>34</v>
      </c>
      <c r="B36" s="12" t="s">
        <v>16</v>
      </c>
      <c r="C36" s="21">
        <f>D14*3.4%</f>
        <v>810.75448000000006</v>
      </c>
    </row>
    <row r="37" spans="1:3" ht="18.75">
      <c r="A37" s="13">
        <v>45627</v>
      </c>
      <c r="B37" s="12" t="s">
        <v>17</v>
      </c>
      <c r="C37" s="21">
        <f>2672.25+4453.75</f>
        <v>7126</v>
      </c>
    </row>
    <row r="38" spans="1:3" ht="31.5">
      <c r="A38" s="22"/>
      <c r="B38" s="23" t="s">
        <v>35</v>
      </c>
      <c r="C38" s="21">
        <v>868</v>
      </c>
    </row>
    <row r="39" spans="1:3" ht="18.75">
      <c r="A39" s="14"/>
      <c r="B39" s="20" t="s">
        <v>19</v>
      </c>
      <c r="C39" s="15">
        <f>C6+C8+C9+C10+C12+C13+C14+C16</f>
        <v>71318.17</v>
      </c>
    </row>
    <row r="40" spans="1:3" ht="18.75">
      <c r="A40" s="16"/>
      <c r="B40" s="17" t="s">
        <v>20</v>
      </c>
      <c r="C40" s="18">
        <f>C20+C21+C22+C23+C24+C25+C26+C27+C28+C29+C30+C31+C32+C33+C34+C35+C36+C37+C38</f>
        <v>100251.27856000001</v>
      </c>
    </row>
    <row r="41" spans="1:3" ht="18.75">
      <c r="A41" s="19"/>
      <c r="B41" s="1" t="s">
        <v>21</v>
      </c>
      <c r="C41" s="18">
        <f>C39-C40</f>
        <v>-28933.108560000008</v>
      </c>
    </row>
    <row r="43" spans="1:3" ht="18.75">
      <c r="A43" s="27" t="s">
        <v>26</v>
      </c>
      <c r="B43" s="27"/>
      <c r="C43" s="27"/>
    </row>
  </sheetData>
  <mergeCells count="7">
    <mergeCell ref="A19:C19"/>
    <mergeCell ref="A43:C43"/>
    <mergeCell ref="A1:C1"/>
    <mergeCell ref="A3:C3"/>
    <mergeCell ref="A7:C7"/>
    <mergeCell ref="A11:C11"/>
    <mergeCell ref="A16:B16"/>
  </mergeCells>
  <pageMargins left="0.7" right="0.7" top="0.35" bottom="0.5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29"/>
  <sheetViews>
    <sheetView tabSelected="1" topLeftCell="A2" workbookViewId="0">
      <selection activeCell="C38" sqref="C38"/>
    </sheetView>
  </sheetViews>
  <sheetFormatPr defaultRowHeight="15"/>
  <cols>
    <col min="1" max="1" width="14" customWidth="1"/>
    <col min="2" max="2" width="55" customWidth="1"/>
    <col min="3" max="3" width="13.7109375" customWidth="1"/>
  </cols>
  <sheetData>
    <row r="1" spans="1:4" ht="44.25" customHeight="1">
      <c r="A1" s="28" t="s">
        <v>0</v>
      </c>
      <c r="B1" s="29"/>
      <c r="C1" s="30"/>
    </row>
    <row r="2" spans="1:4" ht="47.25" customHeight="1">
      <c r="A2" s="1" t="s">
        <v>1</v>
      </c>
      <c r="B2" s="1" t="s">
        <v>2</v>
      </c>
      <c r="C2" s="1" t="s">
        <v>3</v>
      </c>
    </row>
    <row r="3" spans="1:4" ht="18.75">
      <c r="A3" s="31" t="s">
        <v>37</v>
      </c>
      <c r="B3" s="32"/>
      <c r="C3" s="33"/>
    </row>
    <row r="4" spans="1:4" ht="18.75">
      <c r="A4" s="35" t="s">
        <v>38</v>
      </c>
      <c r="B4" s="35">
        <f>6352.17+5512.29</f>
        <v>11864.46</v>
      </c>
      <c r="C4" s="35">
        <f>5443.73+4723.97</f>
        <v>10167.700000000001</v>
      </c>
      <c r="D4">
        <v>19490.8</v>
      </c>
    </row>
    <row r="5" spans="1:4" ht="18.75">
      <c r="A5" s="35" t="s">
        <v>39</v>
      </c>
      <c r="B5" s="35"/>
      <c r="C5" s="35"/>
    </row>
    <row r="6" spans="1:4" ht="18.75">
      <c r="A6" s="35" t="s">
        <v>40</v>
      </c>
      <c r="B6" s="35"/>
      <c r="C6" s="35"/>
    </row>
    <row r="7" spans="1:4" ht="18.75" hidden="1">
      <c r="A7" s="31" t="s">
        <v>41</v>
      </c>
      <c r="B7" s="32"/>
      <c r="C7" s="33"/>
    </row>
    <row r="8" spans="1:4" ht="18.75" hidden="1">
      <c r="A8" s="2" t="s">
        <v>4</v>
      </c>
      <c r="B8" s="2"/>
      <c r="C8" s="4"/>
    </row>
    <row r="9" spans="1:4" ht="18.75" hidden="1">
      <c r="A9" s="2" t="s">
        <v>5</v>
      </c>
      <c r="B9" s="3"/>
      <c r="C9" s="2"/>
    </row>
    <row r="10" spans="1:4" ht="18.75" hidden="1">
      <c r="A10" s="2" t="s">
        <v>6</v>
      </c>
      <c r="B10" s="3"/>
      <c r="C10" s="2"/>
    </row>
    <row r="11" spans="1:4" ht="18.75" hidden="1">
      <c r="A11" s="31" t="s">
        <v>42</v>
      </c>
      <c r="B11" s="32"/>
      <c r="C11" s="33"/>
    </row>
    <row r="12" spans="1:4" ht="18.75" hidden="1">
      <c r="A12" s="2" t="s">
        <v>7</v>
      </c>
      <c r="B12" s="2"/>
      <c r="C12" s="4"/>
    </row>
    <row r="13" spans="1:4" ht="18.75" hidden="1">
      <c r="A13" s="2" t="s">
        <v>8</v>
      </c>
      <c r="B13" s="3"/>
      <c r="C13" s="2"/>
    </row>
    <row r="14" spans="1:4" ht="18.75" hidden="1">
      <c r="A14" s="2" t="s">
        <v>9</v>
      </c>
      <c r="B14" s="3"/>
      <c r="C14" s="3"/>
    </row>
    <row r="15" spans="1:4" ht="18.75" hidden="1">
      <c r="A15" s="31" t="s">
        <v>43</v>
      </c>
      <c r="B15" s="32"/>
      <c r="C15" s="33"/>
    </row>
    <row r="16" spans="1:4" ht="18.75" hidden="1">
      <c r="A16" s="2" t="s">
        <v>10</v>
      </c>
      <c r="B16" s="2"/>
      <c r="C16" s="4"/>
    </row>
    <row r="17" spans="1:3" ht="18.75" hidden="1">
      <c r="A17" s="2" t="s">
        <v>11</v>
      </c>
      <c r="B17" s="3"/>
      <c r="C17" s="3"/>
    </row>
    <row r="18" spans="1:3" ht="18.75" hidden="1">
      <c r="A18" s="2" t="s">
        <v>12</v>
      </c>
      <c r="B18" s="3"/>
      <c r="C18" s="2"/>
    </row>
    <row r="19" spans="1:3" ht="18.75">
      <c r="A19" s="5"/>
      <c r="B19" s="6"/>
      <c r="C19" s="7"/>
    </row>
    <row r="20" spans="1:3" ht="18.75">
      <c r="A20" s="34" t="s">
        <v>45</v>
      </c>
      <c r="B20" s="34"/>
      <c r="C20" s="3">
        <f>'2024'!C41</f>
        <v>-28933.108560000008</v>
      </c>
    </row>
    <row r="21" spans="1:3" ht="18.75">
      <c r="A21" s="7"/>
      <c r="B21" s="8"/>
      <c r="C21" s="9"/>
    </row>
    <row r="22" spans="1:3" ht="47.25">
      <c r="A22" s="10" t="s">
        <v>13</v>
      </c>
      <c r="B22" s="10" t="s">
        <v>14</v>
      </c>
      <c r="C22" s="10" t="s">
        <v>15</v>
      </c>
    </row>
    <row r="23" spans="1:3" ht="18.75">
      <c r="A23" s="26"/>
      <c r="B23" s="26"/>
      <c r="C23" s="26"/>
    </row>
    <row r="24" spans="1:3" ht="47.25">
      <c r="A24" s="11" t="s">
        <v>44</v>
      </c>
      <c r="B24" s="12" t="s">
        <v>16</v>
      </c>
      <c r="C24" s="21">
        <f>D4*3.4%</f>
        <v>662.68720000000008</v>
      </c>
    </row>
    <row r="25" spans="1:3" ht="18.75">
      <c r="A25" s="13">
        <v>45658</v>
      </c>
      <c r="B25" s="12" t="s">
        <v>17</v>
      </c>
      <c r="C25" s="21">
        <f>2672.25+4453.75</f>
        <v>7126</v>
      </c>
    </row>
    <row r="26" spans="1:3" ht="18.75">
      <c r="A26" s="22"/>
      <c r="B26" s="23"/>
      <c r="C26" s="21"/>
    </row>
    <row r="27" spans="1:3" ht="18.75">
      <c r="A27" s="14"/>
      <c r="B27" s="20" t="s">
        <v>19</v>
      </c>
      <c r="C27" s="15">
        <f>C4+C5+C6+C8+C9+C10+C12+C13+C14+C16+C17+C18+C20</f>
        <v>-18765.408560000007</v>
      </c>
    </row>
    <row r="28" spans="1:3" ht="18.75">
      <c r="A28" s="16"/>
      <c r="B28" s="17" t="s">
        <v>20</v>
      </c>
      <c r="C28" s="18">
        <f>C24+C25</f>
        <v>7788.6872000000003</v>
      </c>
    </row>
    <row r="29" spans="1:3" ht="18.75">
      <c r="A29" s="19"/>
      <c r="B29" s="1" t="s">
        <v>21</v>
      </c>
      <c r="C29" s="18">
        <f>C27-C28</f>
        <v>-26554.095760000007</v>
      </c>
    </row>
  </sheetData>
  <mergeCells count="7">
    <mergeCell ref="A1:C1"/>
    <mergeCell ref="A7:C7"/>
    <mergeCell ref="A11:C11"/>
    <mergeCell ref="A15:C15"/>
    <mergeCell ref="A20:B20"/>
    <mergeCell ref="A23:C23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2025-02-06T06:57:04Z</cp:lastPrinted>
  <dcterms:created xsi:type="dcterms:W3CDTF">2024-07-03T08:32:29Z</dcterms:created>
  <dcterms:modified xsi:type="dcterms:W3CDTF">2025-02-06T07:16:05Z</dcterms:modified>
</cp:coreProperties>
</file>