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activeTab="1"/>
  </bookViews>
  <sheets>
    <sheet name="2024" sheetId="1" r:id="rId1"/>
    <sheet name="2025" sheetId="2" r:id="rId2"/>
  </sheets>
  <calcPr calcId="124519"/>
</workbook>
</file>

<file path=xl/calcChain.xml><?xml version="1.0" encoding="utf-8"?>
<calcChain xmlns="http://schemas.openxmlformats.org/spreadsheetml/2006/main">
  <c r="C23" i="2"/>
  <c r="C19"/>
  <c r="C4"/>
  <c r="B4"/>
  <c r="C24"/>
  <c r="C26"/>
  <c r="C39" i="1"/>
  <c r="C38"/>
  <c r="C37"/>
  <c r="C36"/>
  <c r="C18"/>
  <c r="B18"/>
  <c r="C34"/>
  <c r="C33"/>
  <c r="C17"/>
  <c r="B17"/>
  <c r="C32"/>
  <c r="C30"/>
  <c r="C28"/>
  <c r="C26"/>
  <c r="C24"/>
  <c r="C31"/>
  <c r="C16"/>
  <c r="B16"/>
  <c r="C29"/>
  <c r="C14"/>
  <c r="B14"/>
  <c r="C27"/>
  <c r="C13"/>
  <c r="B13"/>
  <c r="C25"/>
  <c r="C12"/>
  <c r="B12"/>
  <c r="C23"/>
  <c r="C10"/>
  <c r="B10"/>
  <c r="C25" i="2" l="1"/>
  <c r="C27" s="1"/>
  <c r="C40" i="1"/>
</calcChain>
</file>

<file path=xl/sharedStrings.xml><?xml version="1.0" encoding="utf-8"?>
<sst xmlns="http://schemas.openxmlformats.org/spreadsheetml/2006/main" count="80" uniqueCount="44">
  <si>
    <t>Собранные и израсходованные денежные средства по услугам «Ремонт и Содержание жилья» дома по адресу:  Марцево, 12</t>
  </si>
  <si>
    <t>Отчетный период</t>
  </si>
  <si>
    <t>Начислено</t>
  </si>
  <si>
    <t>Получено</t>
  </si>
  <si>
    <t xml:space="preserve">         за -1й квартал 2024г.</t>
  </si>
  <si>
    <t>январь</t>
  </si>
  <si>
    <t>февраль</t>
  </si>
  <si>
    <t>март</t>
  </si>
  <si>
    <t xml:space="preserve">         за -2й квартал 2024г.</t>
  </si>
  <si>
    <t>апрель</t>
  </si>
  <si>
    <t>май</t>
  </si>
  <si>
    <t>июнь</t>
  </si>
  <si>
    <t xml:space="preserve">         за -3й квартал 2024г.</t>
  </si>
  <si>
    <t>июль</t>
  </si>
  <si>
    <t>август</t>
  </si>
  <si>
    <t>сентябрь</t>
  </si>
  <si>
    <t xml:space="preserve">         за -4й квартал 2024г.</t>
  </si>
  <si>
    <t>октябрь</t>
  </si>
  <si>
    <t>ноябрь</t>
  </si>
  <si>
    <t>декабрь</t>
  </si>
  <si>
    <t>Дата составления</t>
  </si>
  <si>
    <t>Наименование работы</t>
  </si>
  <si>
    <t>Сумма, руб</t>
  </si>
  <si>
    <t>услуги ООО "ЕИРЦ" и банков по начислению и сборам коммунальных платежей составляют 3,4 % ежемесячно</t>
  </si>
  <si>
    <t>аварийное обслуживание общего имущества МКД</t>
  </si>
  <si>
    <t>ИТОГО по содержанию жилья:</t>
  </si>
  <si>
    <t>Общая стоимость проведенных работ</t>
  </si>
  <si>
    <t>Сальдо:</t>
  </si>
  <si>
    <t>УК "Комфортная среда"</t>
  </si>
  <si>
    <t>июнь 2024</t>
  </si>
  <si>
    <t>июль 2024</t>
  </si>
  <si>
    <t>август 2024</t>
  </si>
  <si>
    <t xml:space="preserve">Директор ООО "УК"Времена года"         </t>
  </si>
  <si>
    <t>сентябрь 2024</t>
  </si>
  <si>
    <t>октябрь 2024</t>
  </si>
  <si>
    <t>ноябрь 2024</t>
  </si>
  <si>
    <t>Техническое диагностирование ВДГО (24 кв.)</t>
  </si>
  <si>
    <t>декабрь 2024</t>
  </si>
  <si>
    <t xml:space="preserve">         за -1й квартал 2025г.</t>
  </si>
  <si>
    <t xml:space="preserve">         за -2й квартал 2025г.</t>
  </si>
  <si>
    <t xml:space="preserve">         за -3й квартал 2025г.</t>
  </si>
  <si>
    <t xml:space="preserve">         за -4й квартал 2025г.</t>
  </si>
  <si>
    <t>Перевод средств с 2024г.</t>
  </si>
  <si>
    <t>январь 2025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</si>
</sst>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  <font>
      <b/>
      <sz val="14"/>
      <color rgb="FF191919"/>
      <name val="Times New Roman"/>
      <family val="1"/>
      <charset val="204"/>
    </font>
    <font>
      <sz val="14"/>
      <color rgb="FF191919"/>
      <name val="Times New Roman"/>
      <family val="1"/>
      <charset val="204"/>
    </font>
    <font>
      <i/>
      <sz val="11"/>
      <color rgb="FF191919"/>
      <name val="Times New Roman"/>
      <family val="1"/>
      <charset val="204"/>
    </font>
    <font>
      <b/>
      <sz val="12"/>
      <color rgb="FF191919"/>
      <name val="Times New Roman"/>
      <family val="1"/>
      <charset val="204"/>
    </font>
    <font>
      <sz val="12"/>
      <color rgb="FF191919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3">
    <xf numFmtId="0" fontId="0" fillId="0" borderId="0" xfId="0"/>
    <xf numFmtId="0" fontId="2" fillId="0" borderId="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wrapText="1"/>
    </xf>
    <xf numFmtId="2" fontId="3" fillId="2" borderId="8" xfId="1" applyNumberFormat="1" applyFont="1" applyFill="1" applyBorder="1" applyAlignment="1">
      <alignment horizontal="center" wrapText="1"/>
    </xf>
    <xf numFmtId="2" fontId="3" fillId="0" borderId="8" xfId="1" applyNumberFormat="1" applyFont="1" applyBorder="1" applyAlignment="1">
      <alignment horizontal="center" wrapText="1"/>
    </xf>
    <xf numFmtId="0" fontId="3" fillId="2" borderId="8" xfId="1" applyFont="1" applyFill="1" applyBorder="1" applyAlignment="1">
      <alignment horizontal="center" wrapText="1"/>
    </xf>
    <xf numFmtId="2" fontId="3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2" fontId="4" fillId="0" borderId="0" xfId="1" applyNumberFormat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5" fillId="0" borderId="1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49" fontId="6" fillId="2" borderId="8" xfId="1" applyNumberFormat="1" applyFont="1" applyFill="1" applyBorder="1" applyAlignment="1">
      <alignment horizontal="center" wrapText="1"/>
    </xf>
    <xf numFmtId="0" fontId="6" fillId="2" borderId="8" xfId="1" applyFont="1" applyFill="1" applyBorder="1" applyAlignment="1">
      <alignment horizontal="center" vertical="center" wrapText="1"/>
    </xf>
    <xf numFmtId="164" fontId="6" fillId="2" borderId="8" xfId="1" applyNumberFormat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2" fontId="2" fillId="0" borderId="8" xfId="1" applyNumberFormat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vertical="center" wrapText="1"/>
    </xf>
    <xf numFmtId="2" fontId="2" fillId="0" borderId="11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3" fillId="2" borderId="9" xfId="1" applyFont="1" applyFill="1" applyBorder="1" applyAlignment="1">
      <alignment horizont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D42"/>
  <sheetViews>
    <sheetView topLeftCell="A20" workbookViewId="0">
      <selection sqref="A1:C40"/>
    </sheetView>
  </sheetViews>
  <sheetFormatPr defaultRowHeight="15"/>
  <cols>
    <col min="1" max="1" width="15.42578125" customWidth="1"/>
    <col min="2" max="2" width="56.140625" customWidth="1"/>
    <col min="3" max="3" width="14.42578125" customWidth="1"/>
    <col min="4" max="4" width="11" customWidth="1"/>
  </cols>
  <sheetData>
    <row r="1" spans="1:4" ht="39" customHeight="1">
      <c r="A1" s="26" t="s">
        <v>0</v>
      </c>
      <c r="B1" s="27"/>
      <c r="C1" s="28"/>
    </row>
    <row r="2" spans="1:4" ht="37.5" customHeight="1">
      <c r="A2" s="1" t="s">
        <v>1</v>
      </c>
      <c r="B2" s="1" t="s">
        <v>2</v>
      </c>
      <c r="C2" s="1" t="s">
        <v>3</v>
      </c>
    </row>
    <row r="3" spans="1:4" ht="18.75" hidden="1">
      <c r="A3" s="29" t="s">
        <v>4</v>
      </c>
      <c r="B3" s="30"/>
      <c r="C3" s="31"/>
    </row>
    <row r="4" spans="1:4" ht="18.75" hidden="1">
      <c r="A4" s="2" t="s">
        <v>5</v>
      </c>
      <c r="B4" s="2"/>
      <c r="C4" s="3"/>
    </row>
    <row r="5" spans="1:4" ht="18.75" hidden="1">
      <c r="A5" s="2" t="s">
        <v>6</v>
      </c>
      <c r="B5" s="4"/>
      <c r="C5" s="2"/>
    </row>
    <row r="6" spans="1:4" ht="18.75" hidden="1">
      <c r="A6" s="2" t="s">
        <v>7</v>
      </c>
      <c r="B6" s="4"/>
      <c r="C6" s="2"/>
    </row>
    <row r="7" spans="1:4" ht="15" customHeight="1">
      <c r="A7" s="29" t="s">
        <v>8</v>
      </c>
      <c r="B7" s="30"/>
      <c r="C7" s="31"/>
    </row>
    <row r="8" spans="1:4" ht="12.75" customHeight="1">
      <c r="A8" s="2" t="s">
        <v>9</v>
      </c>
      <c r="B8" s="2"/>
      <c r="C8" s="5"/>
    </row>
    <row r="9" spans="1:4" ht="9.75" customHeight="1">
      <c r="A9" s="2" t="s">
        <v>10</v>
      </c>
      <c r="B9" s="4"/>
      <c r="C9" s="4"/>
    </row>
    <row r="10" spans="1:4" ht="18.75">
      <c r="A10" s="2" t="s">
        <v>11</v>
      </c>
      <c r="B10" s="4">
        <f>5487.36+5427</f>
        <v>10914.36</v>
      </c>
      <c r="C10" s="2">
        <f>0+0</f>
        <v>0</v>
      </c>
      <c r="D10">
        <v>0</v>
      </c>
    </row>
    <row r="11" spans="1:4" ht="14.25" customHeight="1">
      <c r="A11" s="29" t="s">
        <v>12</v>
      </c>
      <c r="B11" s="30"/>
      <c r="C11" s="31"/>
    </row>
    <row r="12" spans="1:4" ht="18.75">
      <c r="A12" s="2" t="s">
        <v>13</v>
      </c>
      <c r="B12" s="2">
        <f>5487.36+5427</f>
        <v>10914.36</v>
      </c>
      <c r="C12" s="5">
        <f>4725.74+4273.08</f>
        <v>8998.82</v>
      </c>
      <c r="D12">
        <v>14371.1</v>
      </c>
    </row>
    <row r="13" spans="1:4" ht="18.75">
      <c r="A13" s="2" t="s">
        <v>14</v>
      </c>
      <c r="B13" s="4">
        <f>5487.36+5427</f>
        <v>10914.36</v>
      </c>
      <c r="C13" s="2">
        <f>4899.28+4697.05</f>
        <v>9596.33</v>
      </c>
      <c r="D13">
        <v>14896.07</v>
      </c>
    </row>
    <row r="14" spans="1:4" ht="18.75">
      <c r="A14" s="2" t="s">
        <v>15</v>
      </c>
      <c r="B14" s="4">
        <f>5487.36+5427</f>
        <v>10914.36</v>
      </c>
      <c r="C14" s="2">
        <f>5067.59+4737.38</f>
        <v>9804.9700000000012</v>
      </c>
      <c r="D14">
        <v>15286.85</v>
      </c>
    </row>
    <row r="15" spans="1:4" ht="14.25" customHeight="1">
      <c r="A15" s="29" t="s">
        <v>16</v>
      </c>
      <c r="B15" s="30"/>
      <c r="C15" s="31"/>
    </row>
    <row r="16" spans="1:4" ht="18.75">
      <c r="A16" s="2" t="s">
        <v>17</v>
      </c>
      <c r="B16" s="2">
        <f>5487.36+5427</f>
        <v>10914.36</v>
      </c>
      <c r="C16" s="3">
        <f>4159.46+3956.16</f>
        <v>8115.62</v>
      </c>
      <c r="D16">
        <v>31118.03</v>
      </c>
    </row>
    <row r="17" spans="1:4" ht="18.75">
      <c r="A17" s="2" t="s">
        <v>18</v>
      </c>
      <c r="B17" s="4">
        <f>5487.36+5427</f>
        <v>10914.36</v>
      </c>
      <c r="C17" s="2">
        <f>5029.84+4583.05</f>
        <v>9612.89</v>
      </c>
      <c r="D17">
        <v>20563.87</v>
      </c>
    </row>
    <row r="18" spans="1:4" ht="18.75">
      <c r="A18" s="2" t="s">
        <v>19</v>
      </c>
      <c r="B18" s="4">
        <f>5487.36+5427</f>
        <v>10914.36</v>
      </c>
      <c r="C18" s="2">
        <f>5976.23+5635.97</f>
        <v>11612.2</v>
      </c>
      <c r="D18">
        <v>19793.88</v>
      </c>
    </row>
    <row r="19" spans="1:4" ht="14.25" customHeight="1">
      <c r="A19" s="32" t="s">
        <v>28</v>
      </c>
      <c r="B19" s="32"/>
      <c r="C19" s="6">
        <v>0</v>
      </c>
    </row>
    <row r="20" spans="1:4" ht="2.25" customHeight="1">
      <c r="A20" s="7"/>
      <c r="B20" s="8"/>
      <c r="C20" s="9"/>
    </row>
    <row r="21" spans="1:4" ht="31.5">
      <c r="A21" s="10" t="s">
        <v>20</v>
      </c>
      <c r="B21" s="10" t="s">
        <v>21</v>
      </c>
      <c r="C21" s="10" t="s">
        <v>22</v>
      </c>
    </row>
    <row r="22" spans="1:4" ht="9" customHeight="1">
      <c r="A22" s="24"/>
      <c r="B22" s="24"/>
      <c r="C22" s="24"/>
    </row>
    <row r="23" spans="1:4" ht="42.75" customHeight="1">
      <c r="A23" s="12" t="s">
        <v>29</v>
      </c>
      <c r="B23" s="13" t="s">
        <v>23</v>
      </c>
      <c r="C23" s="3">
        <f>D10*3.4%</f>
        <v>0</v>
      </c>
    </row>
    <row r="24" spans="1:4" ht="18.75">
      <c r="A24" s="14">
        <v>45444</v>
      </c>
      <c r="B24" s="13" t="s">
        <v>24</v>
      </c>
      <c r="C24" s="3">
        <f>1962.63+3271.05</f>
        <v>5233.68</v>
      </c>
    </row>
    <row r="25" spans="1:4" ht="38.25" customHeight="1">
      <c r="A25" s="12" t="s">
        <v>30</v>
      </c>
      <c r="B25" s="13" t="s">
        <v>23</v>
      </c>
      <c r="C25" s="3">
        <f>D12*3.4%</f>
        <v>488.61740000000003</v>
      </c>
    </row>
    <row r="26" spans="1:4" ht="18.75">
      <c r="A26" s="14">
        <v>45474</v>
      </c>
      <c r="B26" s="13" t="s">
        <v>24</v>
      </c>
      <c r="C26" s="3">
        <f>1962.63+3271.05</f>
        <v>5233.68</v>
      </c>
    </row>
    <row r="27" spans="1:4" ht="39.75" customHeight="1">
      <c r="A27" s="12" t="s">
        <v>31</v>
      </c>
      <c r="B27" s="13" t="s">
        <v>23</v>
      </c>
      <c r="C27" s="3">
        <f>D13*3.4%</f>
        <v>506.46638000000002</v>
      </c>
    </row>
    <row r="28" spans="1:4" ht="18.75">
      <c r="A28" s="14">
        <v>45505</v>
      </c>
      <c r="B28" s="13" t="s">
        <v>24</v>
      </c>
      <c r="C28" s="3">
        <f>1962.63+3271.05</f>
        <v>5233.68</v>
      </c>
    </row>
    <row r="29" spans="1:4" ht="39" customHeight="1">
      <c r="A29" s="12" t="s">
        <v>33</v>
      </c>
      <c r="B29" s="13" t="s">
        <v>23</v>
      </c>
      <c r="C29" s="3">
        <f>D14*3.4%</f>
        <v>519.75290000000007</v>
      </c>
    </row>
    <row r="30" spans="1:4" ht="18.75">
      <c r="A30" s="14">
        <v>45536</v>
      </c>
      <c r="B30" s="13" t="s">
        <v>24</v>
      </c>
      <c r="C30" s="3">
        <f>1962.63+3271.05</f>
        <v>5233.68</v>
      </c>
    </row>
    <row r="31" spans="1:4" ht="40.5" customHeight="1">
      <c r="A31" s="12" t="s">
        <v>34</v>
      </c>
      <c r="B31" s="13" t="s">
        <v>23</v>
      </c>
      <c r="C31" s="3">
        <f>D16*3.4%</f>
        <v>1058.0130200000001</v>
      </c>
    </row>
    <row r="32" spans="1:4" ht="18.75">
      <c r="A32" s="14">
        <v>45566</v>
      </c>
      <c r="B32" s="13" t="s">
        <v>24</v>
      </c>
      <c r="C32" s="3">
        <f>1962.63+3271.05</f>
        <v>5233.68</v>
      </c>
    </row>
    <row r="33" spans="1:3" ht="40.5" customHeight="1">
      <c r="A33" s="12" t="s">
        <v>35</v>
      </c>
      <c r="B33" s="13" t="s">
        <v>23</v>
      </c>
      <c r="C33" s="3">
        <f>D17*3.4%</f>
        <v>699.17158000000006</v>
      </c>
    </row>
    <row r="34" spans="1:3" ht="18.75">
      <c r="A34" s="14">
        <v>45597</v>
      </c>
      <c r="B34" s="13" t="s">
        <v>24</v>
      </c>
      <c r="C34" s="3">
        <f>1962.63+3271.05</f>
        <v>5233.68</v>
      </c>
    </row>
    <row r="35" spans="1:3" ht="18.75">
      <c r="A35" s="14">
        <v>45610</v>
      </c>
      <c r="B35" s="22" t="s">
        <v>36</v>
      </c>
      <c r="C35" s="3">
        <v>6000</v>
      </c>
    </row>
    <row r="36" spans="1:3" ht="36.75" customHeight="1">
      <c r="A36" s="12" t="s">
        <v>37</v>
      </c>
      <c r="B36" s="13" t="s">
        <v>23</v>
      </c>
      <c r="C36" s="3">
        <f>D18*3.4%</f>
        <v>672.99192000000005</v>
      </c>
    </row>
    <row r="37" spans="1:3" ht="18.75">
      <c r="A37" s="14">
        <v>45627</v>
      </c>
      <c r="B37" s="13" t="s">
        <v>24</v>
      </c>
      <c r="C37" s="3">
        <f>1962.63+3271.05</f>
        <v>5233.68</v>
      </c>
    </row>
    <row r="38" spans="1:3" ht="18.75">
      <c r="A38" s="15"/>
      <c r="B38" s="11" t="s">
        <v>25</v>
      </c>
      <c r="C38" s="16">
        <f>C10+C12+C13+C14+C16+C17+C18+C19</f>
        <v>57740.83</v>
      </c>
    </row>
    <row r="39" spans="1:3" ht="18.75">
      <c r="A39" s="17"/>
      <c r="B39" s="18" t="s">
        <v>26</v>
      </c>
      <c r="C39" s="19">
        <f>C23+C24+C25+C26+C27+C28+C29+C30+C31+C32+C33+C34+C35+C36+C37</f>
        <v>46580.773200000003</v>
      </c>
    </row>
    <row r="40" spans="1:3" ht="18.75">
      <c r="A40" s="20"/>
      <c r="B40" s="1" t="s">
        <v>27</v>
      </c>
      <c r="C40" s="21">
        <f>C38-C39</f>
        <v>11160.056799999998</v>
      </c>
    </row>
    <row r="42" spans="1:3" ht="18.75">
      <c r="A42" s="25" t="s">
        <v>32</v>
      </c>
      <c r="B42" s="25"/>
      <c r="C42" s="25"/>
    </row>
  </sheetData>
  <mergeCells count="8">
    <mergeCell ref="A22:C22"/>
    <mergeCell ref="A42:C42"/>
    <mergeCell ref="A1:C1"/>
    <mergeCell ref="A3:C3"/>
    <mergeCell ref="A7:C7"/>
    <mergeCell ref="A11:C11"/>
    <mergeCell ref="A15:C15"/>
    <mergeCell ref="A19:B19"/>
  </mergeCells>
  <pageMargins left="0.7" right="0.7" top="0.38" bottom="0.3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D27"/>
  <sheetViews>
    <sheetView tabSelected="1" workbookViewId="0">
      <selection activeCell="C33" sqref="C33"/>
    </sheetView>
  </sheetViews>
  <sheetFormatPr defaultRowHeight="15"/>
  <cols>
    <col min="1" max="1" width="15.140625" customWidth="1"/>
    <col min="2" max="2" width="56.5703125" customWidth="1"/>
    <col min="3" max="3" width="14.5703125" customWidth="1"/>
  </cols>
  <sheetData>
    <row r="1" spans="1:4" ht="45" customHeight="1">
      <c r="A1" s="26" t="s">
        <v>0</v>
      </c>
      <c r="B1" s="27"/>
      <c r="C1" s="28"/>
    </row>
    <row r="2" spans="1:4" ht="43.5" customHeight="1">
      <c r="A2" s="1" t="s">
        <v>1</v>
      </c>
      <c r="B2" s="1" t="s">
        <v>2</v>
      </c>
      <c r="C2" s="1" t="s">
        <v>3</v>
      </c>
    </row>
    <row r="3" spans="1:4" ht="18.75">
      <c r="A3" s="29" t="s">
        <v>38</v>
      </c>
      <c r="B3" s="30"/>
      <c r="C3" s="31"/>
    </row>
    <row r="4" spans="1:4" ht="18.75">
      <c r="A4" s="2" t="s">
        <v>5</v>
      </c>
      <c r="B4" s="2">
        <f>5487.36+5427</f>
        <v>10914.36</v>
      </c>
      <c r="C4" s="3">
        <f>4347.5+4299.68</f>
        <v>8647.18</v>
      </c>
      <c r="D4">
        <v>13620.41</v>
      </c>
    </row>
    <row r="5" spans="1:4" ht="18.75">
      <c r="A5" s="2" t="s">
        <v>6</v>
      </c>
      <c r="B5" s="4"/>
      <c r="C5" s="2"/>
    </row>
    <row r="6" spans="1:4" ht="18.75">
      <c r="A6" s="2" t="s">
        <v>7</v>
      </c>
      <c r="B6" s="4"/>
      <c r="C6" s="2"/>
    </row>
    <row r="7" spans="1:4" ht="18.75" hidden="1">
      <c r="A7" s="29" t="s">
        <v>39</v>
      </c>
      <c r="B7" s="30"/>
      <c r="C7" s="31"/>
    </row>
    <row r="8" spans="1:4" ht="18.75" hidden="1">
      <c r="A8" s="2" t="s">
        <v>9</v>
      </c>
      <c r="B8" s="2"/>
      <c r="C8" s="5"/>
    </row>
    <row r="9" spans="1:4" ht="18.75" hidden="1">
      <c r="A9" s="2" t="s">
        <v>10</v>
      </c>
      <c r="B9" s="4"/>
      <c r="C9" s="4"/>
    </row>
    <row r="10" spans="1:4" ht="18.75" hidden="1">
      <c r="A10" s="2" t="s">
        <v>11</v>
      </c>
      <c r="B10" s="4"/>
      <c r="C10" s="2"/>
    </row>
    <row r="11" spans="1:4" ht="18.75" hidden="1">
      <c r="A11" s="29" t="s">
        <v>40</v>
      </c>
      <c r="B11" s="30"/>
      <c r="C11" s="31"/>
    </row>
    <row r="12" spans="1:4" ht="18.75" hidden="1">
      <c r="A12" s="2" t="s">
        <v>13</v>
      </c>
      <c r="B12" s="2"/>
      <c r="C12" s="5"/>
    </row>
    <row r="13" spans="1:4" ht="18.75" hidden="1">
      <c r="A13" s="2" t="s">
        <v>14</v>
      </c>
      <c r="B13" s="4"/>
      <c r="C13" s="2"/>
    </row>
    <row r="14" spans="1:4" ht="18.75" hidden="1">
      <c r="A14" s="2" t="s">
        <v>15</v>
      </c>
      <c r="B14" s="4"/>
      <c r="C14" s="2"/>
    </row>
    <row r="15" spans="1:4" ht="18.75" hidden="1">
      <c r="A15" s="29" t="s">
        <v>41</v>
      </c>
      <c r="B15" s="30"/>
      <c r="C15" s="31"/>
    </row>
    <row r="16" spans="1:4" ht="18.75" hidden="1">
      <c r="A16" s="2" t="s">
        <v>17</v>
      </c>
      <c r="B16" s="2"/>
      <c r="C16" s="3"/>
    </row>
    <row r="17" spans="1:3" ht="18.75" hidden="1">
      <c r="A17" s="2" t="s">
        <v>18</v>
      </c>
      <c r="B17" s="4"/>
      <c r="C17" s="2"/>
    </row>
    <row r="18" spans="1:3" ht="18.75" hidden="1">
      <c r="A18" s="2" t="s">
        <v>19</v>
      </c>
      <c r="B18" s="4"/>
      <c r="C18" s="2"/>
    </row>
    <row r="19" spans="1:3" ht="18.75">
      <c r="A19" s="32" t="s">
        <v>42</v>
      </c>
      <c r="B19" s="32"/>
      <c r="C19" s="6">
        <f>'2024'!C40</f>
        <v>11160.056799999998</v>
      </c>
    </row>
    <row r="20" spans="1:3" ht="18.75">
      <c r="A20" s="7"/>
      <c r="B20" s="8"/>
      <c r="C20" s="9"/>
    </row>
    <row r="21" spans="1:3" ht="47.25">
      <c r="A21" s="10" t="s">
        <v>20</v>
      </c>
      <c r="B21" s="10" t="s">
        <v>21</v>
      </c>
      <c r="C21" s="10" t="s">
        <v>22</v>
      </c>
    </row>
    <row r="22" spans="1:3" ht="18.75">
      <c r="A22" s="24"/>
      <c r="B22" s="24"/>
      <c r="C22" s="24"/>
    </row>
    <row r="23" spans="1:3" ht="47.25">
      <c r="A23" s="12" t="s">
        <v>43</v>
      </c>
      <c r="B23" s="13" t="s">
        <v>23</v>
      </c>
      <c r="C23" s="3">
        <f>D4*3.4%</f>
        <v>463.09394000000003</v>
      </c>
    </row>
    <row r="24" spans="1:3" ht="18.75">
      <c r="A24" s="14">
        <v>45658</v>
      </c>
      <c r="B24" s="13" t="s">
        <v>24</v>
      </c>
      <c r="C24" s="3">
        <f>1962.63+3271.05</f>
        <v>5233.68</v>
      </c>
    </row>
    <row r="25" spans="1:3" ht="18.75">
      <c r="A25" s="15"/>
      <c r="B25" s="23" t="s">
        <v>25</v>
      </c>
      <c r="C25" s="16">
        <f>C4+C5+C6+C8+C9+C10+C12+C13+C14+C16+C17+C18+C19</f>
        <v>19807.236799999999</v>
      </c>
    </row>
    <row r="26" spans="1:3" ht="18.75">
      <c r="A26" s="17"/>
      <c r="B26" s="18" t="s">
        <v>26</v>
      </c>
      <c r="C26" s="19">
        <f>C23+C24</f>
        <v>5696.77394</v>
      </c>
    </row>
    <row r="27" spans="1:3" ht="18.75">
      <c r="A27" s="20"/>
      <c r="B27" s="1" t="s">
        <v>27</v>
      </c>
      <c r="C27" s="21">
        <f>C25-C26</f>
        <v>14110.46286</v>
      </c>
    </row>
  </sheetData>
  <mergeCells count="7">
    <mergeCell ref="A22:C22"/>
    <mergeCell ref="A1:C1"/>
    <mergeCell ref="A3:C3"/>
    <mergeCell ref="A7:C7"/>
    <mergeCell ref="A11:C11"/>
    <mergeCell ref="A15:C15"/>
    <mergeCell ref="A19:B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Виктория</cp:lastModifiedBy>
  <cp:lastPrinted>2025-02-06T06:53:34Z</cp:lastPrinted>
  <dcterms:created xsi:type="dcterms:W3CDTF">2024-07-03T08:03:27Z</dcterms:created>
  <dcterms:modified xsi:type="dcterms:W3CDTF">2025-02-06T06:56:46Z</dcterms:modified>
</cp:coreProperties>
</file>