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2024" sheetId="1" r:id="rId1"/>
    <sheet name="доп.раб." sheetId="2" r:id="rId2"/>
    <sheet name="2025" sheetId="3" r:id="rId3"/>
  </sheets>
  <calcPr calcId="124519"/>
</workbook>
</file>

<file path=xl/calcChain.xml><?xml version="1.0" encoding="utf-8"?>
<calcChain xmlns="http://schemas.openxmlformats.org/spreadsheetml/2006/main">
  <c r="C27" i="3"/>
  <c r="C26"/>
  <c r="C23"/>
  <c r="C19"/>
  <c r="C4"/>
  <c r="B4"/>
  <c r="C24"/>
  <c r="C39" i="1"/>
  <c r="C38"/>
  <c r="C33"/>
  <c r="C10"/>
  <c r="B10"/>
  <c r="C19" i="2"/>
  <c r="C20" s="1"/>
  <c r="C34" i="1"/>
  <c r="C30"/>
  <c r="C31"/>
  <c r="C9"/>
  <c r="B9"/>
  <c r="C28"/>
  <c r="C23"/>
  <c r="C19"/>
  <c r="C16"/>
  <c r="C27"/>
  <c r="C8"/>
  <c r="B8"/>
  <c r="C22"/>
  <c r="C6"/>
  <c r="B6"/>
  <c r="C18"/>
  <c r="C5"/>
  <c r="B5"/>
  <c r="C15"/>
  <c r="C4"/>
  <c r="B4"/>
  <c r="C28" i="3" l="1"/>
  <c r="C40" i="1"/>
</calcChain>
</file>

<file path=xl/sharedStrings.xml><?xml version="1.0" encoding="utf-8"?>
<sst xmlns="http://schemas.openxmlformats.org/spreadsheetml/2006/main" count="99" uniqueCount="54">
  <si>
    <r>
      <t xml:space="preserve">Собранные и израсходованные денежные средства по услугам «Ремонт и Содержание жилья» дома по адресу:  </t>
    </r>
    <r>
      <rPr>
        <b/>
        <i/>
        <sz val="14"/>
        <color indexed="8"/>
        <rFont val="Times New Roman"/>
        <family val="1"/>
        <charset val="204"/>
      </rPr>
      <t>пер. Гоголевский, 43</t>
    </r>
  </si>
  <si>
    <t>Отчетный период</t>
  </si>
  <si>
    <t>Начислено</t>
  </si>
  <si>
    <t>Получено</t>
  </si>
  <si>
    <t xml:space="preserve">         за -3й квартал 2024г.</t>
  </si>
  <si>
    <t>июль</t>
  </si>
  <si>
    <t>август</t>
  </si>
  <si>
    <t>сентябрь</t>
  </si>
  <si>
    <t xml:space="preserve">         за -4й квартал 2024г.</t>
  </si>
  <si>
    <t>октябрь</t>
  </si>
  <si>
    <t>ноябрь</t>
  </si>
  <si>
    <t>декабрь</t>
  </si>
  <si>
    <t>Дата составления</t>
  </si>
  <si>
    <t>Наименование работы</t>
  </si>
  <si>
    <t>Сумма, руб</t>
  </si>
  <si>
    <t>услуги ООО "ЕИРЦ" и банков по начислению и сборам коммунальных платежей составляют 3,4 % ежемесячно</t>
  </si>
  <si>
    <t>аварийное обслуживание общего имущества МКД</t>
  </si>
  <si>
    <t>ИТОГО по содержанию жилья:</t>
  </si>
  <si>
    <t>Общая стоимость проведенных работ</t>
  </si>
  <si>
    <t>Сальдо:</t>
  </si>
  <si>
    <t>Перевод средств с "УК"Комфортная среда"</t>
  </si>
  <si>
    <t>июль 2024</t>
  </si>
  <si>
    <t>Замена песка в песочнице</t>
  </si>
  <si>
    <t>август 2024</t>
  </si>
  <si>
    <t>Замена автомат.выключателя в щитке в подвале</t>
  </si>
  <si>
    <t>сентябрь 2024</t>
  </si>
  <si>
    <t>3000 с 1.10</t>
  </si>
  <si>
    <t>Замена ручки на подъезде</t>
  </si>
  <si>
    <t>Замена таблички</t>
  </si>
  <si>
    <t>октябрь 2024</t>
  </si>
  <si>
    <t>приобретение материала для герметизации</t>
  </si>
  <si>
    <t>Гидравлические испытания системы отопления ( с понижающим коэффициентом)</t>
  </si>
  <si>
    <t>Уборка придомовой территории</t>
  </si>
  <si>
    <t>один раз</t>
  </si>
  <si>
    <t>ноябрь 2024</t>
  </si>
  <si>
    <t>ИТОГО по дополнительным работам:</t>
  </si>
  <si>
    <t>Техническое диагностирование ВДГО (34 кв.)</t>
  </si>
  <si>
    <t>декабрь 2024</t>
  </si>
  <si>
    <t>Замена светильника с датчиком движения</t>
  </si>
  <si>
    <t>Герметизация козырька</t>
  </si>
  <si>
    <t>Асфальтирование</t>
  </si>
  <si>
    <t>Перевод средств с 2024г.</t>
  </si>
  <si>
    <t xml:space="preserve">         за -1й квартал 2025г.</t>
  </si>
  <si>
    <t>январь</t>
  </si>
  <si>
    <t>февраль</t>
  </si>
  <si>
    <t>март</t>
  </si>
  <si>
    <t>апрель</t>
  </si>
  <si>
    <t>май</t>
  </si>
  <si>
    <t>июнь</t>
  </si>
  <si>
    <t xml:space="preserve">         за -2й квартал 2025г.</t>
  </si>
  <si>
    <t xml:space="preserve">         за -3й квартал 2025г.</t>
  </si>
  <si>
    <t xml:space="preserve">         за -4й квартал 2025г.</t>
  </si>
  <si>
    <t>январь 2025</t>
  </si>
  <si>
    <r>
      <t xml:space="preserve">Собранные и израсходованные денежные средства по статье «Дополнительные работы по асфальтированию» дома по адресу:  </t>
    </r>
    <r>
      <rPr>
        <b/>
        <i/>
        <sz val="14"/>
        <color indexed="8"/>
        <rFont val="Times New Roman"/>
        <family val="1"/>
        <charset val="204"/>
      </rPr>
      <t>пер. Гоголевский, 43 (Ежемесячное начисление = 22578 р.) (протокол от 23.05.2022г.)</t>
    </r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</si>
</sst>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5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color rgb="FF19191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2" fontId="4" fillId="0" borderId="0" xfId="1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2" fontId="2" fillId="0" borderId="3" xfId="1" applyNumberFormat="1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opLeftCell="A31" workbookViewId="0">
      <selection sqref="A1:C40"/>
    </sheetView>
  </sheetViews>
  <sheetFormatPr defaultRowHeight="15"/>
  <cols>
    <col min="1" max="1" width="12.7109375" customWidth="1"/>
    <col min="2" max="2" width="59.42578125" customWidth="1"/>
    <col min="3" max="3" width="14.7109375" customWidth="1"/>
  </cols>
  <sheetData>
    <row r="1" spans="1:4" ht="42" customHeight="1">
      <c r="A1" s="25" t="s">
        <v>0</v>
      </c>
      <c r="B1" s="25"/>
      <c r="C1" s="25"/>
    </row>
    <row r="2" spans="1:4" ht="49.5" customHeight="1">
      <c r="A2" s="1" t="s">
        <v>1</v>
      </c>
      <c r="B2" s="1" t="s">
        <v>2</v>
      </c>
      <c r="C2" s="1" t="s">
        <v>3</v>
      </c>
    </row>
    <row r="3" spans="1:4" ht="18.75">
      <c r="A3" s="26" t="s">
        <v>4</v>
      </c>
      <c r="B3" s="26"/>
      <c r="C3" s="26"/>
    </row>
    <row r="4" spans="1:4" ht="18.75">
      <c r="A4" s="3" t="s">
        <v>5</v>
      </c>
      <c r="B4" s="4">
        <f>14327.15+8256.3</f>
        <v>22583.449999999997</v>
      </c>
      <c r="C4" s="5">
        <f>2793.2+1609.63</f>
        <v>4402.83</v>
      </c>
      <c r="D4">
        <v>6552.1</v>
      </c>
    </row>
    <row r="5" spans="1:4" ht="18.75">
      <c r="A5" s="3" t="s">
        <v>6</v>
      </c>
      <c r="B5" s="4">
        <f>14327.15+8256.3</f>
        <v>22583.449999999997</v>
      </c>
      <c r="C5" s="4">
        <f>10432.87+6012.14</f>
        <v>16445.010000000002</v>
      </c>
      <c r="D5">
        <v>24472.89</v>
      </c>
    </row>
    <row r="6" spans="1:4" ht="18.75">
      <c r="A6" s="3" t="s">
        <v>7</v>
      </c>
      <c r="B6" s="4">
        <f>14327.15+8256.3</f>
        <v>22583.449999999997</v>
      </c>
      <c r="C6" s="4">
        <f>10683.56+6156.61</f>
        <v>16840.169999999998</v>
      </c>
      <c r="D6">
        <v>25730.04</v>
      </c>
    </row>
    <row r="7" spans="1:4" ht="18.75">
      <c r="A7" s="26" t="s">
        <v>8</v>
      </c>
      <c r="B7" s="26"/>
      <c r="C7" s="26"/>
    </row>
    <row r="8" spans="1:4" ht="18.75">
      <c r="A8" s="3" t="s">
        <v>9</v>
      </c>
      <c r="B8" s="4">
        <f>14327.15+8256.3</f>
        <v>22583.449999999997</v>
      </c>
      <c r="C8" s="5">
        <f>10395.64+5990.68</f>
        <v>16386.32</v>
      </c>
      <c r="D8">
        <v>33732.699999999997</v>
      </c>
    </row>
    <row r="9" spans="1:4" ht="18.75">
      <c r="A9" s="3" t="s">
        <v>10</v>
      </c>
      <c r="B9" s="4">
        <f>14327.15+8256.3</f>
        <v>22583.449999999997</v>
      </c>
      <c r="C9" s="3">
        <f>13719.96+7906.41</f>
        <v>21626.37</v>
      </c>
      <c r="D9">
        <v>39567.25</v>
      </c>
    </row>
    <row r="10" spans="1:4" ht="18.75">
      <c r="A10" s="3" t="s">
        <v>11</v>
      </c>
      <c r="B10" s="4">
        <f>14327.15+8256.3</f>
        <v>22583.449999999997</v>
      </c>
      <c r="C10" s="3">
        <f>15225.7+8774.12</f>
        <v>23999.82</v>
      </c>
      <c r="D10">
        <v>41369.370000000003</v>
      </c>
    </row>
    <row r="11" spans="1:4" ht="18.75">
      <c r="A11" s="27" t="s">
        <v>20</v>
      </c>
      <c r="B11" s="27"/>
      <c r="C11" s="6">
        <v>0</v>
      </c>
    </row>
    <row r="12" spans="1:4" ht="18.75">
      <c r="A12" s="7"/>
      <c r="B12" s="8"/>
      <c r="C12" s="9"/>
    </row>
    <row r="13" spans="1:4" ht="47.25">
      <c r="A13" s="10" t="s">
        <v>12</v>
      </c>
      <c r="B13" s="10" t="s">
        <v>13</v>
      </c>
      <c r="C13" s="10" t="s">
        <v>14</v>
      </c>
    </row>
    <row r="14" spans="1:4" ht="18.75">
      <c r="A14" s="25"/>
      <c r="B14" s="25"/>
      <c r="C14" s="25"/>
    </row>
    <row r="15" spans="1:4" ht="31.5">
      <c r="A15" s="11" t="s">
        <v>21</v>
      </c>
      <c r="B15" s="12" t="s">
        <v>15</v>
      </c>
      <c r="C15" s="13">
        <f>D4*3.4%</f>
        <v>222.77140000000003</v>
      </c>
    </row>
    <row r="16" spans="1:4" ht="18.75">
      <c r="A16" s="14">
        <v>45474</v>
      </c>
      <c r="B16" s="12" t="s">
        <v>16</v>
      </c>
      <c r="C16" s="21">
        <f>2848.5+4747.5</f>
        <v>7596</v>
      </c>
    </row>
    <row r="17" spans="1:5" ht="18.75">
      <c r="A17" s="14">
        <v>45498</v>
      </c>
      <c r="B17" s="15" t="s">
        <v>22</v>
      </c>
      <c r="C17" s="21">
        <v>8232.34</v>
      </c>
    </row>
    <row r="18" spans="1:5" ht="31.5">
      <c r="A18" s="11" t="s">
        <v>23</v>
      </c>
      <c r="B18" s="12" t="s">
        <v>15</v>
      </c>
      <c r="C18" s="21">
        <f>D5*3.4%</f>
        <v>832.07826</v>
      </c>
    </row>
    <row r="19" spans="1:5" ht="18.75">
      <c r="A19" s="14">
        <v>45505</v>
      </c>
      <c r="B19" s="12" t="s">
        <v>16</v>
      </c>
      <c r="C19" s="21">
        <f>2848.5+4747.5</f>
        <v>7596</v>
      </c>
    </row>
    <row r="20" spans="1:5" ht="18.75">
      <c r="A20" s="14">
        <v>45517</v>
      </c>
      <c r="B20" s="15" t="s">
        <v>24</v>
      </c>
      <c r="C20" s="21">
        <v>2681.89</v>
      </c>
    </row>
    <row r="21" spans="1:5" ht="31.5">
      <c r="A21" s="14">
        <v>45534</v>
      </c>
      <c r="B21" s="15" t="s">
        <v>31</v>
      </c>
      <c r="C21" s="21">
        <v>67280.149999999994</v>
      </c>
    </row>
    <row r="22" spans="1:5" ht="32.25">
      <c r="A22" s="11" t="s">
        <v>25</v>
      </c>
      <c r="B22" s="12" t="s">
        <v>15</v>
      </c>
      <c r="C22" s="21">
        <f>D6*3.4%</f>
        <v>874.82136000000014</v>
      </c>
    </row>
    <row r="23" spans="1:5" ht="18.75">
      <c r="A23" s="14">
        <v>45536</v>
      </c>
      <c r="B23" s="12" t="s">
        <v>16</v>
      </c>
      <c r="C23" s="21">
        <f>2848.5+4747.5</f>
        <v>7596</v>
      </c>
      <c r="E23" t="s">
        <v>26</v>
      </c>
    </row>
    <row r="24" spans="1:5" ht="18.75">
      <c r="A24" s="14">
        <v>45539</v>
      </c>
      <c r="B24" s="15" t="s">
        <v>27</v>
      </c>
      <c r="C24" s="21">
        <v>1133.95</v>
      </c>
    </row>
    <row r="25" spans="1:5" ht="18.75">
      <c r="A25" s="14">
        <v>45540</v>
      </c>
      <c r="B25" s="15" t="s">
        <v>28</v>
      </c>
      <c r="C25" s="21">
        <v>1933.01</v>
      </c>
    </row>
    <row r="26" spans="1:5" ht="18.75">
      <c r="A26" s="14"/>
      <c r="B26" s="15" t="s">
        <v>32</v>
      </c>
      <c r="C26" s="21">
        <v>700</v>
      </c>
      <c r="E26" t="s">
        <v>33</v>
      </c>
    </row>
    <row r="27" spans="1:5" ht="32.25">
      <c r="A27" s="11" t="s">
        <v>29</v>
      </c>
      <c r="B27" s="12" t="s">
        <v>15</v>
      </c>
      <c r="C27" s="21">
        <f>D8*3.4%</f>
        <v>1146.9118000000001</v>
      </c>
    </row>
    <row r="28" spans="1:5" ht="18.75">
      <c r="A28" s="14">
        <v>45566</v>
      </c>
      <c r="B28" s="12" t="s">
        <v>16</v>
      </c>
      <c r="C28" s="21">
        <f>2848.5+4747.5</f>
        <v>7596</v>
      </c>
    </row>
    <row r="29" spans="1:5" ht="18.75">
      <c r="A29" s="14"/>
      <c r="B29" s="15" t="s">
        <v>30</v>
      </c>
      <c r="C29" s="13">
        <v>1050</v>
      </c>
    </row>
    <row r="30" spans="1:5" ht="32.25">
      <c r="A30" s="11" t="s">
        <v>34</v>
      </c>
      <c r="B30" s="12" t="s">
        <v>15</v>
      </c>
      <c r="C30" s="13">
        <f>D9*3.4%</f>
        <v>1345.2865000000002</v>
      </c>
    </row>
    <row r="31" spans="1:5" ht="18.75">
      <c r="A31" s="14">
        <v>45597</v>
      </c>
      <c r="B31" s="12" t="s">
        <v>16</v>
      </c>
      <c r="C31" s="21">
        <f>2848.5+4747.5</f>
        <v>7596</v>
      </c>
    </row>
    <row r="32" spans="1:5" ht="18.75">
      <c r="A32" s="14">
        <v>45610</v>
      </c>
      <c r="B32" s="23" t="s">
        <v>36</v>
      </c>
      <c r="C32" s="21">
        <v>8500</v>
      </c>
    </row>
    <row r="33" spans="1:3" ht="32.25">
      <c r="A33" s="11" t="s">
        <v>37</v>
      </c>
      <c r="B33" s="12" t="s">
        <v>15</v>
      </c>
      <c r="C33" s="21">
        <f>D10*3.4%</f>
        <v>1406.5585800000001</v>
      </c>
    </row>
    <row r="34" spans="1:3" ht="18.75">
      <c r="A34" s="14">
        <v>45627</v>
      </c>
      <c r="B34" s="12" t="s">
        <v>16</v>
      </c>
      <c r="C34" s="21">
        <f>2848.5+4747.5</f>
        <v>7596</v>
      </c>
    </row>
    <row r="35" spans="1:3" ht="18.75">
      <c r="A35" s="14">
        <v>45630</v>
      </c>
      <c r="B35" s="15" t="s">
        <v>38</v>
      </c>
      <c r="C35" s="21">
        <v>2975.96</v>
      </c>
    </row>
    <row r="36" spans="1:3" ht="18.75">
      <c r="A36" s="14">
        <v>45630</v>
      </c>
      <c r="B36" s="15" t="s">
        <v>39</v>
      </c>
      <c r="C36" s="21">
        <v>2049.21</v>
      </c>
    </row>
    <row r="37" spans="1:3" ht="18.75">
      <c r="A37" s="14"/>
      <c r="B37" s="15"/>
      <c r="C37" s="21"/>
    </row>
    <row r="38" spans="1:3" ht="18.75">
      <c r="A38" s="16"/>
      <c r="B38" s="17" t="s">
        <v>17</v>
      </c>
      <c r="C38" s="6">
        <f>C4+C5+C6+C8+C9+C10+C11</f>
        <v>99700.51999999999</v>
      </c>
    </row>
    <row r="39" spans="1:3" ht="18.75">
      <c r="A39" s="18"/>
      <c r="B39" s="19" t="s">
        <v>18</v>
      </c>
      <c r="C39" s="20">
        <f>C15+C16+C17+C18+C19+C20+C21+C22+C23+C24+C25+C27+C28+C29+C30+C31+C32+C33+C34+C35+C36</f>
        <v>147240.93789999999</v>
      </c>
    </row>
    <row r="40" spans="1:3" ht="18.75">
      <c r="A40" s="2"/>
      <c r="B40" s="1" t="s">
        <v>19</v>
      </c>
      <c r="C40" s="6">
        <f>C38-C39</f>
        <v>-47540.4179</v>
      </c>
    </row>
  </sheetData>
  <mergeCells count="5">
    <mergeCell ref="A14:C14"/>
    <mergeCell ref="A1:C1"/>
    <mergeCell ref="A3:C3"/>
    <mergeCell ref="A7:C7"/>
    <mergeCell ref="A11:B11"/>
  </mergeCells>
  <pageMargins left="0.4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C20"/>
  <sheetViews>
    <sheetView tabSelected="1" workbookViewId="0">
      <selection activeCell="A2" sqref="A2"/>
    </sheetView>
  </sheetViews>
  <sheetFormatPr defaultRowHeight="15"/>
  <cols>
    <col min="1" max="1" width="13.42578125" customWidth="1"/>
    <col min="2" max="2" width="57" customWidth="1"/>
    <col min="3" max="3" width="14.5703125" customWidth="1"/>
  </cols>
  <sheetData>
    <row r="1" spans="1:3" ht="78" customHeight="1">
      <c r="A1" s="25" t="s">
        <v>53</v>
      </c>
      <c r="B1" s="25"/>
      <c r="C1" s="25"/>
    </row>
    <row r="2" spans="1:3" ht="50.25" customHeight="1">
      <c r="A2" s="22" t="s">
        <v>1</v>
      </c>
      <c r="B2" s="22" t="s">
        <v>2</v>
      </c>
      <c r="C2" s="22" t="s">
        <v>3</v>
      </c>
    </row>
    <row r="3" spans="1:3" ht="18.75">
      <c r="A3" s="26" t="s">
        <v>4</v>
      </c>
      <c r="B3" s="26"/>
      <c r="C3" s="26"/>
    </row>
    <row r="4" spans="1:3" ht="15" customHeight="1">
      <c r="A4" s="3" t="s">
        <v>5</v>
      </c>
      <c r="B4" s="4"/>
      <c r="C4" s="5"/>
    </row>
    <row r="5" spans="1:3" ht="13.5" customHeight="1">
      <c r="A5" s="3" t="s">
        <v>6</v>
      </c>
      <c r="B5" s="4"/>
      <c r="C5" s="4"/>
    </row>
    <row r="6" spans="1:3" ht="15" customHeight="1">
      <c r="A6" s="3" t="s">
        <v>7</v>
      </c>
      <c r="B6" s="4"/>
      <c r="C6" s="4"/>
    </row>
    <row r="7" spans="1:3" ht="18.75">
      <c r="A7" s="26" t="s">
        <v>8</v>
      </c>
      <c r="B7" s="26"/>
      <c r="C7" s="26"/>
    </row>
    <row r="8" spans="1:3" ht="16.5" customHeight="1">
      <c r="A8" s="3" t="s">
        <v>9</v>
      </c>
      <c r="B8" s="4"/>
      <c r="C8" s="5"/>
    </row>
    <row r="9" spans="1:3" ht="17.25" customHeight="1">
      <c r="A9" s="3" t="s">
        <v>10</v>
      </c>
      <c r="B9" s="4"/>
      <c r="C9" s="3"/>
    </row>
    <row r="10" spans="1:3" ht="15.75" customHeight="1">
      <c r="A10" s="3" t="s">
        <v>11</v>
      </c>
      <c r="B10" s="4"/>
      <c r="C10" s="3"/>
    </row>
    <row r="11" spans="1:3" ht="18.75">
      <c r="A11" s="27" t="s">
        <v>20</v>
      </c>
      <c r="B11" s="27"/>
      <c r="C11" s="6"/>
    </row>
    <row r="12" spans="1:3" ht="18.75">
      <c r="A12" s="7"/>
      <c r="B12" s="8"/>
      <c r="C12" s="9"/>
    </row>
    <row r="13" spans="1:3" ht="47.25">
      <c r="A13" s="10" t="s">
        <v>12</v>
      </c>
      <c r="B13" s="10" t="s">
        <v>13</v>
      </c>
      <c r="C13" s="10" t="s">
        <v>14</v>
      </c>
    </row>
    <row r="14" spans="1:3" ht="18.75">
      <c r="A14" s="25"/>
      <c r="B14" s="25"/>
      <c r="C14" s="25"/>
    </row>
    <row r="15" spans="1:3" ht="18.75">
      <c r="A15" s="14"/>
      <c r="B15" s="12" t="s">
        <v>40</v>
      </c>
      <c r="C15" s="21">
        <v>311000</v>
      </c>
    </row>
    <row r="16" spans="1:3" ht="18.75">
      <c r="A16" s="14"/>
      <c r="B16" s="15"/>
      <c r="C16" s="21"/>
    </row>
    <row r="17" spans="1:3" ht="18.75">
      <c r="A17" s="14"/>
      <c r="B17" s="15"/>
      <c r="C17" s="21"/>
    </row>
    <row r="18" spans="1:3" ht="18.75">
      <c r="A18" s="16"/>
      <c r="B18" s="17" t="s">
        <v>35</v>
      </c>
      <c r="C18" s="6">
        <v>217061.47</v>
      </c>
    </row>
    <row r="19" spans="1:3" ht="18.75">
      <c r="A19" s="18"/>
      <c r="B19" s="19" t="s">
        <v>18</v>
      </c>
      <c r="C19" s="20">
        <f>C15</f>
        <v>311000</v>
      </c>
    </row>
    <row r="20" spans="1:3" ht="18.75">
      <c r="A20" s="2"/>
      <c r="B20" s="22" t="s">
        <v>19</v>
      </c>
      <c r="C20" s="6">
        <f>C18-C19</f>
        <v>-93938.53</v>
      </c>
    </row>
  </sheetData>
  <mergeCells count="5">
    <mergeCell ref="A1:C1"/>
    <mergeCell ref="A3:C3"/>
    <mergeCell ref="A7:C7"/>
    <mergeCell ref="A11:B11"/>
    <mergeCell ref="A14:C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C28" sqref="C28"/>
    </sheetView>
  </sheetViews>
  <sheetFormatPr defaultRowHeight="15"/>
  <cols>
    <col min="1" max="1" width="14.5703125" customWidth="1"/>
    <col min="2" max="2" width="54.7109375" customWidth="1"/>
    <col min="3" max="3" width="15" customWidth="1"/>
  </cols>
  <sheetData>
    <row r="1" spans="1:4" ht="40.5" customHeight="1">
      <c r="A1" s="25" t="s">
        <v>0</v>
      </c>
      <c r="B1" s="25"/>
      <c r="C1" s="25"/>
    </row>
    <row r="2" spans="1:4" ht="57" customHeight="1">
      <c r="A2" s="24" t="s">
        <v>1</v>
      </c>
      <c r="B2" s="24" t="s">
        <v>2</v>
      </c>
      <c r="C2" s="24" t="s">
        <v>3</v>
      </c>
    </row>
    <row r="3" spans="1:4" ht="18.75">
      <c r="A3" s="26" t="s">
        <v>42</v>
      </c>
      <c r="B3" s="26"/>
      <c r="C3" s="26"/>
    </row>
    <row r="4" spans="1:4" ht="18.75">
      <c r="A4" s="2" t="s">
        <v>43</v>
      </c>
      <c r="B4" s="2">
        <f>14327.15+8256.3</f>
        <v>22583.449999999997</v>
      </c>
      <c r="C4" s="2">
        <f>11081.36+6385.84</f>
        <v>17467.2</v>
      </c>
      <c r="D4">
        <v>27462.080000000002</v>
      </c>
    </row>
    <row r="5" spans="1:4" ht="18.75">
      <c r="A5" s="2" t="s">
        <v>44</v>
      </c>
      <c r="B5" s="2"/>
      <c r="C5" s="2"/>
    </row>
    <row r="6" spans="1:4" ht="18.75">
      <c r="A6" s="2" t="s">
        <v>45</v>
      </c>
      <c r="B6" s="2"/>
      <c r="C6" s="2"/>
    </row>
    <row r="7" spans="1:4" ht="18.75" hidden="1">
      <c r="A7" s="26" t="s">
        <v>49</v>
      </c>
      <c r="B7" s="26"/>
      <c r="C7" s="26"/>
    </row>
    <row r="8" spans="1:4" ht="18.75" hidden="1">
      <c r="A8" s="2" t="s">
        <v>46</v>
      </c>
      <c r="B8" s="24"/>
      <c r="C8" s="24"/>
    </row>
    <row r="9" spans="1:4" ht="18.75" hidden="1">
      <c r="A9" s="2" t="s">
        <v>47</v>
      </c>
      <c r="B9" s="24"/>
      <c r="C9" s="24"/>
    </row>
    <row r="10" spans="1:4" ht="18.75" hidden="1">
      <c r="A10" s="2" t="s">
        <v>48</v>
      </c>
      <c r="B10" s="24"/>
      <c r="C10" s="24"/>
    </row>
    <row r="11" spans="1:4" ht="18.75" hidden="1">
      <c r="A11" s="26" t="s">
        <v>50</v>
      </c>
      <c r="B11" s="26"/>
      <c r="C11" s="26"/>
    </row>
    <row r="12" spans="1:4" ht="18.75" hidden="1">
      <c r="A12" s="3" t="s">
        <v>5</v>
      </c>
      <c r="B12" s="4"/>
      <c r="C12" s="5"/>
    </row>
    <row r="13" spans="1:4" ht="18.75" hidden="1">
      <c r="A13" s="3" t="s">
        <v>6</v>
      </c>
      <c r="B13" s="4"/>
      <c r="C13" s="4"/>
    </row>
    <row r="14" spans="1:4" ht="18.75" hidden="1">
      <c r="A14" s="3" t="s">
        <v>7</v>
      </c>
      <c r="B14" s="4"/>
      <c r="C14" s="4"/>
    </row>
    <row r="15" spans="1:4" ht="18.75" hidden="1">
      <c r="A15" s="26" t="s">
        <v>51</v>
      </c>
      <c r="B15" s="26"/>
      <c r="C15" s="26"/>
    </row>
    <row r="16" spans="1:4" ht="18.75" hidden="1">
      <c r="A16" s="3" t="s">
        <v>9</v>
      </c>
      <c r="B16" s="4"/>
      <c r="C16" s="5"/>
    </row>
    <row r="17" spans="1:3" ht="18.75" hidden="1">
      <c r="A17" s="3" t="s">
        <v>10</v>
      </c>
      <c r="B17" s="4"/>
      <c r="C17" s="3"/>
    </row>
    <row r="18" spans="1:3" ht="18.75" hidden="1">
      <c r="A18" s="3" t="s">
        <v>11</v>
      </c>
      <c r="B18" s="4"/>
      <c r="C18" s="3"/>
    </row>
    <row r="19" spans="1:3" ht="18.75">
      <c r="A19" s="27" t="s">
        <v>41</v>
      </c>
      <c r="B19" s="27"/>
      <c r="C19" s="6">
        <f>'2024'!C40</f>
        <v>-47540.4179</v>
      </c>
    </row>
    <row r="20" spans="1:3" ht="18.75">
      <c r="A20" s="7"/>
      <c r="B20" s="8"/>
      <c r="C20" s="9"/>
    </row>
    <row r="21" spans="1:3" ht="31.5">
      <c r="A21" s="10" t="s">
        <v>12</v>
      </c>
      <c r="B21" s="10" t="s">
        <v>13</v>
      </c>
      <c r="C21" s="10" t="s">
        <v>14</v>
      </c>
    </row>
    <row r="22" spans="1:3" ht="18.75">
      <c r="A22" s="25"/>
      <c r="B22" s="25"/>
      <c r="C22" s="25"/>
    </row>
    <row r="23" spans="1:3" ht="47.25">
      <c r="A23" s="11" t="s">
        <v>52</v>
      </c>
      <c r="B23" s="12" t="s">
        <v>15</v>
      </c>
      <c r="C23" s="13">
        <f>D4*3.4%</f>
        <v>933.71072000000015</v>
      </c>
    </row>
    <row r="24" spans="1:3" ht="18.75">
      <c r="A24" s="14">
        <v>45658</v>
      </c>
      <c r="B24" s="12" t="s">
        <v>16</v>
      </c>
      <c r="C24" s="21">
        <f>2848.5+4747.5</f>
        <v>7596</v>
      </c>
    </row>
    <row r="25" spans="1:3" ht="18.75">
      <c r="A25" s="14"/>
      <c r="B25" s="15"/>
      <c r="C25" s="21"/>
    </row>
    <row r="26" spans="1:3" ht="18.75">
      <c r="A26" s="16"/>
      <c r="B26" s="17" t="s">
        <v>17</v>
      </c>
      <c r="C26" s="6">
        <f>C4+C5+C6+C8+C9+C10+C12+C13+C14+C16+C17+C18+C19</f>
        <v>-30073.2179</v>
      </c>
    </row>
    <row r="27" spans="1:3" ht="18.75">
      <c r="A27" s="18"/>
      <c r="B27" s="19" t="s">
        <v>18</v>
      </c>
      <c r="C27" s="20">
        <f>C23+C24</f>
        <v>8529.7107200000009</v>
      </c>
    </row>
    <row r="28" spans="1:3" ht="18.75">
      <c r="A28" s="2"/>
      <c r="B28" s="24" t="s">
        <v>19</v>
      </c>
      <c r="C28" s="6">
        <f>C26-C27</f>
        <v>-38602.928619999999</v>
      </c>
    </row>
  </sheetData>
  <mergeCells count="7">
    <mergeCell ref="A1:C1"/>
    <mergeCell ref="A11:C11"/>
    <mergeCell ref="A15:C15"/>
    <mergeCell ref="A19:B19"/>
    <mergeCell ref="A22:C22"/>
    <mergeCell ref="A3:C3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доп.раб.</vt:lpstr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Виктория</cp:lastModifiedBy>
  <cp:lastPrinted>2025-02-05T08:01:37Z</cp:lastPrinted>
  <dcterms:created xsi:type="dcterms:W3CDTF">2024-08-06T07:24:42Z</dcterms:created>
  <dcterms:modified xsi:type="dcterms:W3CDTF">2025-02-12T08:28:56Z</dcterms:modified>
</cp:coreProperties>
</file>